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13C6C930-3FC9-4C91-8E26-2DCDAF66892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udget" sheetId="3" state="hidden" r:id="rId1"/>
    <sheet name="Cadre de devis" sheetId="6" r:id="rId2"/>
    <sheet name="Barème GIZ" sheetId="2" state="hidden" r:id="rId3"/>
  </sheets>
  <definedNames>
    <definedName name="FLECHES" localSheetId="1">#REF!</definedName>
    <definedName name="FLECHES">#REF!</definedName>
    <definedName name="_xlnm.Print_Area" localSheetId="2">'Barème GIZ'!$A$1:$P$73</definedName>
    <definedName name="_xlnm.Print_Area" localSheetId="0">Budget!$A$1:$E$23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6" l="1"/>
  <c r="E18" i="6" s="1"/>
  <c r="E16" i="6"/>
  <c r="E12" i="6"/>
  <c r="E11" i="6"/>
  <c r="E10" i="6"/>
  <c r="E9" i="6"/>
  <c r="E13" i="6" l="1"/>
  <c r="E14" i="6" s="1"/>
  <c r="E19" i="6" s="1"/>
  <c r="C5" i="3" l="1"/>
  <c r="D5" i="3"/>
  <c r="C6" i="3"/>
  <c r="D6" i="3"/>
  <c r="E6" i="3" s="1"/>
  <c r="C7" i="3"/>
  <c r="D7" i="3"/>
  <c r="D14" i="3"/>
  <c r="O13" i="2"/>
  <c r="O14" i="2"/>
  <c r="D12" i="3" l="1"/>
  <c r="E5" i="3"/>
  <c r="D13" i="3"/>
  <c r="D15" i="3" s="1"/>
  <c r="D16" i="3" s="1"/>
  <c r="D17" i="3" s="1"/>
  <c r="E7" i="3"/>
  <c r="P13" i="2"/>
  <c r="M17" i="2" s="1"/>
  <c r="O17" i="2" s="1"/>
  <c r="E8" i="3" l="1"/>
  <c r="E9" i="3"/>
  <c r="E10" i="3" s="1"/>
  <c r="P17" i="2"/>
</calcChain>
</file>

<file path=xl/sharedStrings.xml><?xml version="1.0" encoding="utf-8"?>
<sst xmlns="http://schemas.openxmlformats.org/spreadsheetml/2006/main" count="156" uniqueCount="129">
  <si>
    <t>Budget estimatif suivant barème GIZ</t>
  </si>
  <si>
    <t>Pos.</t>
  </si>
  <si>
    <t>Rubrique</t>
  </si>
  <si>
    <t>Population</t>
  </si>
  <si>
    <t>Prime</t>
  </si>
  <si>
    <t>Sous-Totla</t>
  </si>
  <si>
    <t>01</t>
  </si>
  <si>
    <t>Adhérents</t>
  </si>
  <si>
    <t>02</t>
  </si>
  <si>
    <t>Conjoint(e)s</t>
  </si>
  <si>
    <t>03</t>
  </si>
  <si>
    <t>Enfants</t>
  </si>
  <si>
    <t>Total tax excluded</t>
  </si>
  <si>
    <t xml:space="preserve">Tax </t>
  </si>
  <si>
    <t>Total with tax</t>
  </si>
  <si>
    <t>Libellé</t>
  </si>
  <si>
    <t xml:space="preserve">Détails des Primes / Assureurs </t>
  </si>
  <si>
    <t>Prime nette adulte</t>
  </si>
  <si>
    <t>Prime nette enfant</t>
  </si>
  <si>
    <t>Frais accessoires</t>
  </si>
  <si>
    <t>Taxes</t>
  </si>
  <si>
    <t>Prime TTC</t>
  </si>
  <si>
    <t>Commentaire:</t>
  </si>
  <si>
    <t>Le nombre d'adhérents désigne le total des employés GIZ</t>
  </si>
  <si>
    <t>Le nombre de conjoint désigne le total des conjoint(e)s légaux</t>
  </si>
  <si>
    <t>Le nombre d'enfant désigne le total des enfants ayant au plus 21 ans</t>
  </si>
  <si>
    <t>Projet</t>
  </si>
  <si>
    <t xml:space="preserve">Bureau </t>
  </si>
  <si>
    <t>PN</t>
  </si>
  <si>
    <t>89.9085.5-001.00</t>
  </si>
  <si>
    <t>Date</t>
  </si>
  <si>
    <t>Prestation</t>
  </si>
  <si>
    <t>Assurance maladie</t>
  </si>
  <si>
    <t>Contrat N°</t>
  </si>
  <si>
    <t>N° personnes à assurer</t>
  </si>
  <si>
    <t>Prime annuel en MRU</t>
  </si>
  <si>
    <t>Sous-Total annuel en MRU</t>
  </si>
  <si>
    <t>Employés GIZ</t>
  </si>
  <si>
    <t>04</t>
  </si>
  <si>
    <t>Option: évacution, repatriement pour 5 personnes</t>
  </si>
  <si>
    <t>Somme primes annuelles</t>
  </si>
  <si>
    <t>Taxe locale d'assurance sur les primes annuelles</t>
  </si>
  <si>
    <t>Heures</t>
  </si>
  <si>
    <t>Forfait par heure</t>
  </si>
  <si>
    <t>05</t>
  </si>
  <si>
    <t>Formation de 12h/an</t>
  </si>
  <si>
    <t xml:space="preserve">Forfait  </t>
  </si>
  <si>
    <t>Sous-Total en MRU</t>
  </si>
  <si>
    <t>06</t>
  </si>
  <si>
    <t>Accessoires (frais dossiers et cartes/pers)</t>
  </si>
  <si>
    <t>Total TTC (hors TVA)</t>
  </si>
  <si>
    <t>Cadre de l'offre financière</t>
  </si>
  <si>
    <t>BAREME DES PRESTATIONS 
GIZ AU TOGO</t>
  </si>
  <si>
    <t>NATURE DES PRESTATIONS</t>
  </si>
  <si>
    <t>TAUX DE REMBOURSEMENT</t>
  </si>
  <si>
    <t>PLAFONDS</t>
  </si>
  <si>
    <t>SOINS AMBULATOIRES ET HOSPITALIERS</t>
  </si>
  <si>
    <t>PRIVE</t>
  </si>
  <si>
    <t>PUBLIC</t>
  </si>
  <si>
    <t>CONSULTATION / DIVERS</t>
  </si>
  <si>
    <t>Consultation Généraliste</t>
  </si>
  <si>
    <t>COTATIONS</t>
  </si>
  <si>
    <t xml:space="preserve">Consultation Spécialiste </t>
  </si>
  <si>
    <t>REMPLIR LES PRIMES ET LE MONTANT DE L'ACCESSOIRE</t>
  </si>
  <si>
    <t>Consultation Professeur</t>
  </si>
  <si>
    <t>Catégorie</t>
  </si>
  <si>
    <t>Nombre</t>
  </si>
  <si>
    <t>Prime / personne</t>
  </si>
  <si>
    <t>Total</t>
  </si>
  <si>
    <t>Total Général</t>
  </si>
  <si>
    <t>Visite Généraliste</t>
  </si>
  <si>
    <t>Adulte</t>
  </si>
  <si>
    <t>Visite Spécialiste</t>
  </si>
  <si>
    <t>Enfant</t>
  </si>
  <si>
    <t>Visite Professeur</t>
  </si>
  <si>
    <t>Consultation Urgence/Garde</t>
  </si>
  <si>
    <t>Prime nette</t>
  </si>
  <si>
    <t>Accessoires</t>
  </si>
  <si>
    <t>Frais Pharmaceutiques &amp; Produits</t>
  </si>
  <si>
    <t>FRAIS REELS</t>
  </si>
  <si>
    <t>Santé</t>
  </si>
  <si>
    <t>Radiologie &amp; Imagerie</t>
  </si>
  <si>
    <t>Analyses Biologiques</t>
  </si>
  <si>
    <t>Petite Chirurgie/Soins</t>
  </si>
  <si>
    <t xml:space="preserve"> </t>
  </si>
  <si>
    <t>Auxiliaires Médicaux</t>
  </si>
  <si>
    <t>Traitements préventifs vaccins :</t>
  </si>
  <si>
    <t>Pour enfants de 0 à 12 ans</t>
  </si>
  <si>
    <t>50 000 / AN/Enfants</t>
  </si>
  <si>
    <t>Vitamines</t>
  </si>
  <si>
    <t>DENTISTERIE</t>
  </si>
  <si>
    <t xml:space="preserve">Soins conservateurs </t>
  </si>
  <si>
    <t>Radio panoramique&amp; retro-dentaire</t>
  </si>
  <si>
    <t>Prothèse &amp; Orthodontie</t>
  </si>
  <si>
    <t>350 000 / AN</t>
  </si>
  <si>
    <t>HOSPITALISATION</t>
  </si>
  <si>
    <t xml:space="preserve">Hébergement   </t>
  </si>
  <si>
    <t>25 000 / JOUR</t>
  </si>
  <si>
    <t>Séjour de la mère accompagnant un enfant</t>
  </si>
  <si>
    <t>Frais de traitement médicaux &amp; chirurgicaux</t>
  </si>
  <si>
    <t>MATERNITE</t>
  </si>
  <si>
    <t>Frais pré &amp; post Natal</t>
  </si>
  <si>
    <t>Accouchement Simple</t>
  </si>
  <si>
    <t>Accouchement Multiple</t>
  </si>
  <si>
    <t>Accouchement Chirurgical</t>
  </si>
  <si>
    <t>OPTIQUE</t>
  </si>
  <si>
    <t>Verres &amp; Monture</t>
  </si>
  <si>
    <t>ORTHOPTIE</t>
  </si>
  <si>
    <t>EXCLU</t>
  </si>
  <si>
    <t>ORTHOPHONIE</t>
  </si>
  <si>
    <t>KINESITHERAPIE / MASSAGE</t>
  </si>
  <si>
    <t>VOIR OBSERVATION</t>
  </si>
  <si>
    <t>PROTHESE HORS DENTAIRE</t>
  </si>
  <si>
    <t>3.000.000</t>
  </si>
  <si>
    <t>TRANSPORT</t>
  </si>
  <si>
    <t>Ambulance</t>
  </si>
  <si>
    <t xml:space="preserve">50 000 / CAS </t>
  </si>
  <si>
    <t>50 000 / CAS</t>
  </si>
  <si>
    <t>PLAFOND DE REMBOURSEMENT PAR PERSONNE / AN</t>
  </si>
  <si>
    <t>2 000 000 F CFA</t>
  </si>
  <si>
    <t>PLAFOND DE REMBOURSEMENT PAR FAMILLE / AN</t>
  </si>
  <si>
    <t>5 000 000 F CFA</t>
  </si>
  <si>
    <t>OBSERVATIONS :</t>
  </si>
  <si>
    <t xml:space="preserve">ACTES SOUMIS A ENTENTE PREALABLE </t>
  </si>
  <si>
    <t>TERRITORIALITE :</t>
  </si>
  <si>
    <t>TOGO UNIQUEMENT</t>
  </si>
  <si>
    <t>● Pour le prix des actes, se référer à l'Annexe n°1 ci-joint relative aux tarifs en vigueur suivant la nomenclature des actes medicaux et biologiques</t>
  </si>
  <si>
    <t>Nom, prénom et signature</t>
  </si>
  <si>
    <t>Montant en lettres Hors TVA: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</si>
</sst>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\ _C_F_A_-;\-* #,##0\ _C_F_A_-;_-* &quot;-&quot;\ _C_F_A_-;_-@_-"/>
    <numFmt numFmtId="166" formatCode="#,##0\ ;\(#,##0\)"/>
    <numFmt numFmtId="167" formatCode="_-* #,##0.00\ [$MRU]_-;\-* #,##0.00\ [$MRU]_-;_-* &quot;-&quot;??\ [$MRU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1"/>
      <color rgb="FF0070C0"/>
      <name val="Arial"/>
      <family val="2"/>
    </font>
    <font>
      <b/>
      <u/>
      <sz val="11"/>
      <color theme="1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3" fontId="4" fillId="2" borderId="10" xfId="2" applyNumberFormat="1" applyFont="1" applyFill="1" applyBorder="1" applyAlignment="1">
      <alignment horizontal="left" vertical="center"/>
    </xf>
    <xf numFmtId="166" fontId="4" fillId="2" borderId="0" xfId="0" applyNumberFormat="1" applyFont="1" applyFill="1" applyAlignment="1">
      <alignment vertical="center"/>
    </xf>
    <xf numFmtId="166" fontId="4" fillId="2" borderId="9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Alignment="1">
      <alignment horizontal="left" vertical="center"/>
    </xf>
    <xf numFmtId="166" fontId="7" fillId="4" borderId="14" xfId="2" applyNumberFormat="1" applyFont="1" applyFill="1" applyBorder="1" applyAlignment="1">
      <alignment horizontal="center"/>
    </xf>
    <xf numFmtId="166" fontId="7" fillId="4" borderId="21" xfId="2" applyNumberFormat="1" applyFont="1" applyFill="1" applyBorder="1" applyAlignment="1">
      <alignment horizontal="center"/>
    </xf>
    <xf numFmtId="0" fontId="8" fillId="0" borderId="0" xfId="0" applyFont="1"/>
    <xf numFmtId="0" fontId="13" fillId="0" borderId="0" xfId="0" applyFont="1"/>
    <xf numFmtId="166" fontId="4" fillId="0" borderId="0" xfId="0" applyNumberFormat="1" applyFont="1" applyAlignment="1">
      <alignment vertical="center"/>
    </xf>
    <xf numFmtId="166" fontId="4" fillId="2" borderId="0" xfId="0" applyNumberFormat="1" applyFont="1" applyFill="1"/>
    <xf numFmtId="166" fontId="4" fillId="0" borderId="0" xfId="0" applyNumberFormat="1" applyFont="1"/>
    <xf numFmtId="166" fontId="4" fillId="0" borderId="0" xfId="2" applyNumberFormat="1" applyFont="1"/>
    <xf numFmtId="166" fontId="5" fillId="0" borderId="0" xfId="0" applyNumberFormat="1" applyFont="1"/>
    <xf numFmtId="166" fontId="5" fillId="2" borderId="0" xfId="0" applyNumberFormat="1" applyFont="1" applyFill="1" applyAlignment="1">
      <alignment horizontal="center"/>
    </xf>
    <xf numFmtId="166" fontId="4" fillId="2" borderId="7" xfId="0" applyNumberFormat="1" applyFont="1" applyFill="1" applyBorder="1"/>
    <xf numFmtId="166" fontId="4" fillId="2" borderId="22" xfId="0" applyNumberFormat="1" applyFont="1" applyFill="1" applyBorder="1"/>
    <xf numFmtId="166" fontId="4" fillId="2" borderId="6" xfId="0" applyNumberFormat="1" applyFont="1" applyFill="1" applyBorder="1"/>
    <xf numFmtId="166" fontId="4" fillId="2" borderId="5" xfId="0" applyNumberFormat="1" applyFont="1" applyFill="1" applyBorder="1"/>
    <xf numFmtId="166" fontId="4" fillId="2" borderId="18" xfId="2" applyNumberFormat="1" applyFont="1" applyFill="1" applyBorder="1"/>
    <xf numFmtId="166" fontId="4" fillId="2" borderId="5" xfId="2" applyNumberFormat="1" applyFont="1" applyFill="1" applyBorder="1"/>
    <xf numFmtId="166" fontId="4" fillId="2" borderId="11" xfId="0" applyNumberFormat="1" applyFont="1" applyFill="1" applyBorder="1"/>
    <xf numFmtId="166" fontId="7" fillId="4" borderId="14" xfId="0" applyNumberFormat="1" applyFont="1" applyFill="1" applyBorder="1"/>
    <xf numFmtId="166" fontId="14" fillId="4" borderId="12" xfId="0" applyNumberFormat="1" applyFont="1" applyFill="1" applyBorder="1"/>
    <xf numFmtId="166" fontId="14" fillId="4" borderId="0" xfId="0" applyNumberFormat="1" applyFont="1" applyFill="1"/>
    <xf numFmtId="166" fontId="5" fillId="5" borderId="10" xfId="2" applyNumberFormat="1" applyFont="1" applyFill="1" applyBorder="1" applyAlignment="1">
      <alignment horizontal="center"/>
    </xf>
    <xf numFmtId="166" fontId="5" fillId="5" borderId="9" xfId="2" applyNumberFormat="1" applyFont="1" applyFill="1" applyBorder="1" applyAlignment="1">
      <alignment horizontal="center"/>
    </xf>
    <xf numFmtId="166" fontId="7" fillId="2" borderId="0" xfId="0" applyNumberFormat="1" applyFont="1" applyFill="1"/>
    <xf numFmtId="166" fontId="14" fillId="2" borderId="20" xfId="0" applyNumberFormat="1" applyFont="1" applyFill="1" applyBorder="1"/>
    <xf numFmtId="166" fontId="14" fillId="2" borderId="19" xfId="0" applyNumberFormat="1" applyFont="1" applyFill="1" applyBorder="1"/>
    <xf numFmtId="166" fontId="4" fillId="2" borderId="10" xfId="2" applyNumberFormat="1" applyFont="1" applyFill="1" applyBorder="1"/>
    <xf numFmtId="166" fontId="4" fillId="2" borderId="9" xfId="2" applyNumberFormat="1" applyFont="1" applyFill="1" applyBorder="1"/>
    <xf numFmtId="166" fontId="4" fillId="2" borderId="9" xfId="0" applyNumberFormat="1" applyFont="1" applyFill="1" applyBorder="1"/>
    <xf numFmtId="166" fontId="5" fillId="2" borderId="11" xfId="0" applyNumberFormat="1" applyFont="1" applyFill="1" applyBorder="1"/>
    <xf numFmtId="166" fontId="5" fillId="2" borderId="9" xfId="0" applyNumberFormat="1" applyFont="1" applyFill="1" applyBorder="1"/>
    <xf numFmtId="166" fontId="5" fillId="2" borderId="0" xfId="0" applyNumberFormat="1" applyFont="1" applyFill="1"/>
    <xf numFmtId="166" fontId="5" fillId="2" borderId="10" xfId="2" applyNumberFormat="1" applyFont="1" applyFill="1" applyBorder="1"/>
    <xf numFmtId="166" fontId="5" fillId="2" borderId="9" xfId="2" applyNumberFormat="1" applyFont="1" applyFill="1" applyBorder="1"/>
    <xf numFmtId="1" fontId="5" fillId="2" borderId="10" xfId="2" applyNumberFormat="1" applyFont="1" applyFill="1" applyBorder="1" applyAlignment="1">
      <alignment horizontal="center"/>
    </xf>
    <xf numFmtId="1" fontId="5" fillId="2" borderId="9" xfId="2" applyNumberFormat="1" applyFont="1" applyFill="1" applyBorder="1" applyAlignment="1">
      <alignment horizontal="center"/>
    </xf>
    <xf numFmtId="166" fontId="4" fillId="2" borderId="9" xfId="0" applyNumberFormat="1" applyFont="1" applyFill="1" applyBorder="1" applyAlignment="1">
      <alignment vertical="center"/>
    </xf>
    <xf numFmtId="9" fontId="5" fillId="2" borderId="10" xfId="2" applyNumberFormat="1" applyFont="1" applyFill="1" applyBorder="1" applyAlignment="1" applyProtection="1">
      <alignment horizontal="center" vertical="center"/>
      <protection locked="0"/>
    </xf>
    <xf numFmtId="3" fontId="5" fillId="2" borderId="10" xfId="2" applyNumberFormat="1" applyFont="1" applyFill="1" applyBorder="1" applyAlignment="1">
      <alignment horizontal="right" vertical="center"/>
    </xf>
    <xf numFmtId="0" fontId="16" fillId="5" borderId="17" xfId="0" applyFont="1" applyFill="1" applyBorder="1" applyAlignment="1">
      <alignment vertical="center"/>
    </xf>
    <xf numFmtId="0" fontId="17" fillId="0" borderId="17" xfId="0" applyFont="1" applyBorder="1" applyAlignment="1">
      <alignment vertical="center"/>
    </xf>
    <xf numFmtId="164" fontId="17" fillId="0" borderId="17" xfId="2" applyFont="1" applyBorder="1" applyAlignment="1">
      <alignment vertical="center"/>
    </xf>
    <xf numFmtId="3" fontId="17" fillId="0" borderId="17" xfId="0" applyNumberFormat="1" applyFont="1" applyBorder="1" applyAlignment="1">
      <alignment vertical="center"/>
    </xf>
    <xf numFmtId="164" fontId="4" fillId="0" borderId="17" xfId="2" applyFont="1" applyBorder="1" applyAlignment="1">
      <alignment vertical="center"/>
    </xf>
    <xf numFmtId="166" fontId="5" fillId="2" borderId="9" xfId="0" applyNumberFormat="1" applyFont="1" applyFill="1" applyBorder="1" applyAlignment="1">
      <alignment vertical="center"/>
    </xf>
    <xf numFmtId="166" fontId="5" fillId="2" borderId="0" xfId="0" applyNumberFormat="1" applyFont="1" applyFill="1" applyAlignment="1">
      <alignment vertical="center"/>
    </xf>
    <xf numFmtId="1" fontId="5" fillId="2" borderId="10" xfId="2" applyNumberFormat="1" applyFont="1" applyFill="1" applyBorder="1" applyAlignment="1">
      <alignment horizontal="center" vertical="center"/>
    </xf>
    <xf numFmtId="1" fontId="5" fillId="2" borderId="9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 applyProtection="1">
      <alignment horizontal="center" vertical="center"/>
      <protection locked="0"/>
    </xf>
    <xf numFmtId="3" fontId="5" fillId="0" borderId="10" xfId="2" applyNumberFormat="1" applyFont="1" applyBorder="1" applyAlignment="1" applyProtection="1">
      <alignment horizontal="center" vertical="center"/>
      <protection locked="0"/>
    </xf>
    <xf numFmtId="166" fontId="5" fillId="2" borderId="9" xfId="0" applyNumberFormat="1" applyFont="1" applyFill="1" applyBorder="1" applyAlignment="1">
      <alignment horizontal="right" vertical="center"/>
    </xf>
    <xf numFmtId="3" fontId="5" fillId="0" borderId="10" xfId="2" applyNumberFormat="1" applyFont="1" applyBorder="1" applyAlignment="1" applyProtection="1">
      <alignment horizontal="right" vertical="center"/>
      <protection locked="0"/>
    </xf>
    <xf numFmtId="3" fontId="5" fillId="2" borderId="11" xfId="2" applyNumberFormat="1" applyFont="1" applyFill="1" applyBorder="1" applyAlignment="1" applyProtection="1">
      <alignment vertical="center" wrapText="1"/>
      <protection locked="0"/>
    </xf>
    <xf numFmtId="3" fontId="5" fillId="2" borderId="9" xfId="2" applyNumberFormat="1" applyFont="1" applyFill="1" applyBorder="1" applyAlignment="1" applyProtection="1">
      <alignment vertical="center" wrapText="1"/>
      <protection locked="0"/>
    </xf>
    <xf numFmtId="166" fontId="14" fillId="2" borderId="9" xfId="0" applyNumberFormat="1" applyFont="1" applyFill="1" applyBorder="1" applyAlignment="1">
      <alignment vertical="center"/>
    </xf>
    <xf numFmtId="166" fontId="14" fillId="2" borderId="0" xfId="0" applyNumberFormat="1" applyFont="1" applyFill="1" applyAlignment="1">
      <alignment vertical="center"/>
    </xf>
    <xf numFmtId="3" fontId="18" fillId="0" borderId="10" xfId="2" applyNumberFormat="1" applyFont="1" applyBorder="1" applyAlignment="1" applyProtection="1">
      <alignment horizontal="right" vertical="center"/>
      <protection locked="0"/>
    </xf>
    <xf numFmtId="3" fontId="18" fillId="2" borderId="10" xfId="2" applyNumberFormat="1" applyFont="1" applyFill="1" applyBorder="1" applyAlignment="1" applyProtection="1">
      <alignment horizontal="right" vertical="center"/>
      <protection locked="0"/>
    </xf>
    <xf numFmtId="166" fontId="4" fillId="2" borderId="11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9" fontId="5" fillId="2" borderId="9" xfId="2" applyNumberFormat="1" applyFont="1" applyFill="1" applyBorder="1" applyAlignment="1">
      <alignment horizontal="center" vertical="center"/>
    </xf>
    <xf numFmtId="9" fontId="5" fillId="2" borderId="10" xfId="2" applyNumberFormat="1" applyFont="1" applyFill="1" applyBorder="1" applyAlignment="1">
      <alignment horizontal="center" vertical="center"/>
    </xf>
    <xf numFmtId="166" fontId="5" fillId="2" borderId="10" xfId="2" applyNumberFormat="1" applyFont="1" applyFill="1" applyBorder="1" applyAlignment="1">
      <alignment vertical="center"/>
    </xf>
    <xf numFmtId="166" fontId="5" fillId="2" borderId="9" xfId="2" applyNumberFormat="1" applyFont="1" applyFill="1" applyBorder="1" applyAlignment="1">
      <alignment vertical="center"/>
    </xf>
    <xf numFmtId="3" fontId="4" fillId="2" borderId="9" xfId="0" applyNumberFormat="1" applyFont="1" applyFill="1" applyBorder="1"/>
    <xf numFmtId="166" fontId="7" fillId="4" borderId="14" xfId="0" applyNumberFormat="1" applyFont="1" applyFill="1" applyBorder="1" applyAlignment="1">
      <alignment vertical="center"/>
    </xf>
    <xf numFmtId="166" fontId="7" fillId="4" borderId="12" xfId="0" applyNumberFormat="1" applyFont="1" applyFill="1" applyBorder="1" applyAlignment="1">
      <alignment vertical="center"/>
    </xf>
    <xf numFmtId="166" fontId="7" fillId="4" borderId="0" xfId="0" applyNumberFormat="1" applyFont="1" applyFill="1" applyAlignment="1">
      <alignment vertical="center"/>
    </xf>
    <xf numFmtId="166" fontId="4" fillId="2" borderId="4" xfId="0" applyNumberFormat="1" applyFont="1" applyFill="1" applyBorder="1"/>
    <xf numFmtId="166" fontId="4" fillId="2" borderId="3" xfId="0" applyNumberFormat="1" applyFont="1" applyFill="1" applyBorder="1" applyAlignment="1">
      <alignment vertical="center"/>
    </xf>
    <xf numFmtId="166" fontId="4" fillId="2" borderId="2" xfId="0" applyNumberFormat="1" applyFont="1" applyFill="1" applyBorder="1" applyAlignment="1">
      <alignment vertical="center"/>
    </xf>
    <xf numFmtId="166" fontId="5" fillId="2" borderId="8" xfId="2" applyNumberFormat="1" applyFont="1" applyFill="1" applyBorder="1" applyAlignment="1">
      <alignment vertical="center"/>
    </xf>
    <xf numFmtId="166" fontId="5" fillId="2" borderId="2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2" xfId="0" applyNumberFormat="1" applyFont="1" applyFill="1" applyBorder="1"/>
    <xf numFmtId="166" fontId="5" fillId="2" borderId="0" xfId="2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left"/>
    </xf>
    <xf numFmtId="166" fontId="4" fillId="0" borderId="1" xfId="0" applyNumberFormat="1" applyFont="1" applyBorder="1"/>
    <xf numFmtId="0" fontId="11" fillId="0" borderId="0" xfId="3" applyFont="1" applyAlignment="1">
      <alignment vertical="center" wrapText="1"/>
    </xf>
    <xf numFmtId="0" fontId="8" fillId="0" borderId="23" xfId="0" applyFont="1" applyBorder="1"/>
    <xf numFmtId="3" fontId="9" fillId="0" borderId="23" xfId="0" applyNumberFormat="1" applyFont="1" applyBorder="1" applyAlignment="1">
      <alignment horizontal="center"/>
    </xf>
    <xf numFmtId="49" fontId="8" fillId="0" borderId="23" xfId="0" applyNumberFormat="1" applyFont="1" applyBorder="1"/>
    <xf numFmtId="0" fontId="10" fillId="0" borderId="23" xfId="3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3" fontId="12" fillId="0" borderId="23" xfId="0" applyNumberFormat="1" applyFont="1" applyBorder="1" applyAlignment="1">
      <alignment horizontal="center" vertical="center"/>
    </xf>
    <xf numFmtId="0" fontId="9" fillId="0" borderId="23" xfId="0" applyFont="1" applyBorder="1"/>
    <xf numFmtId="0" fontId="9" fillId="0" borderId="23" xfId="0" applyFont="1" applyBorder="1" applyAlignment="1">
      <alignment horizontal="center" vertical="center"/>
    </xf>
    <xf numFmtId="165" fontId="8" fillId="0" borderId="0" xfId="1" applyFont="1"/>
    <xf numFmtId="165" fontId="8" fillId="0" borderId="0" xfId="1" applyFont="1" applyFill="1"/>
    <xf numFmtId="165" fontId="8" fillId="0" borderId="0" xfId="0" applyNumberFormat="1" applyFont="1"/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9" fillId="0" borderId="0" xfId="0" applyNumberFormat="1" applyFont="1"/>
    <xf numFmtId="49" fontId="8" fillId="0" borderId="0" xfId="0" applyNumberFormat="1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9" fontId="2" fillId="0" borderId="23" xfId="0" applyNumberFormat="1" applyFont="1" applyBorder="1" applyAlignment="1">
      <alignment horizontal="center" vertical="center"/>
    </xf>
    <xf numFmtId="0" fontId="3" fillId="0" borderId="23" xfId="3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7" fontId="3" fillId="0" borderId="23" xfId="1" applyNumberFormat="1" applyFont="1" applyFill="1" applyBorder="1" applyAlignment="1">
      <alignment vertical="center"/>
    </xf>
    <xf numFmtId="9" fontId="3" fillId="0" borderId="26" xfId="0" applyNumberFormat="1" applyFont="1" applyBorder="1" applyAlignment="1">
      <alignment vertical="center"/>
    </xf>
    <xf numFmtId="167" fontId="2" fillId="0" borderId="23" xfId="1" applyNumberFormat="1" applyFont="1" applyFill="1" applyBorder="1" applyAlignment="1">
      <alignment vertical="center"/>
    </xf>
    <xf numFmtId="3" fontId="2" fillId="0" borderId="23" xfId="0" applyNumberFormat="1" applyFont="1" applyBorder="1" applyAlignment="1">
      <alignment horizontal="center" vertical="center"/>
    </xf>
    <xf numFmtId="167" fontId="3" fillId="6" borderId="23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7" fontId="2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1" fillId="0" borderId="23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5" fillId="5" borderId="16" xfId="0" applyNumberFormat="1" applyFont="1" applyFill="1" applyBorder="1" applyAlignment="1">
      <alignment horizontal="left" vertical="center"/>
    </xf>
    <xf numFmtId="166" fontId="5" fillId="5" borderId="15" xfId="0" applyNumberFormat="1" applyFont="1" applyFill="1" applyBorder="1" applyAlignment="1">
      <alignment horizontal="left" vertical="center"/>
    </xf>
    <xf numFmtId="3" fontId="5" fillId="2" borderId="11" xfId="2" applyNumberFormat="1" applyFont="1" applyFill="1" applyBorder="1" applyAlignment="1" applyProtection="1">
      <alignment horizontal="center" vertical="center"/>
      <protection locked="0"/>
    </xf>
    <xf numFmtId="3" fontId="5" fillId="2" borderId="9" xfId="2" applyNumberFormat="1" applyFont="1" applyFill="1" applyBorder="1" applyAlignment="1" applyProtection="1">
      <alignment horizontal="center" vertical="center"/>
      <protection locked="0"/>
    </xf>
    <xf numFmtId="166" fontId="5" fillId="2" borderId="0" xfId="0" applyNumberFormat="1" applyFont="1" applyFill="1" applyAlignment="1" applyProtection="1">
      <alignment horizontal="center" vertical="center" wrapText="1"/>
      <protection locked="0"/>
    </xf>
    <xf numFmtId="166" fontId="5" fillId="2" borderId="0" xfId="0" applyNumberFormat="1" applyFont="1" applyFill="1" applyAlignment="1" applyProtection="1">
      <alignment horizontal="center" vertical="center"/>
      <protection locked="0"/>
    </xf>
    <xf numFmtId="166" fontId="5" fillId="2" borderId="7" xfId="0" applyNumberFormat="1" applyFont="1" applyFill="1" applyBorder="1" applyAlignment="1">
      <alignment horizontal="center" vertical="center" shrinkToFit="1"/>
    </xf>
    <xf numFmtId="166" fontId="5" fillId="2" borderId="6" xfId="0" applyNumberFormat="1" applyFont="1" applyFill="1" applyBorder="1" applyAlignment="1">
      <alignment horizontal="center" vertical="center" shrinkToFit="1"/>
    </xf>
    <xf numFmtId="166" fontId="5" fillId="2" borderId="5" xfId="0" applyNumberFormat="1" applyFont="1" applyFill="1" applyBorder="1" applyAlignment="1">
      <alignment horizontal="center" vertical="center" shrinkToFit="1"/>
    </xf>
    <xf numFmtId="166" fontId="5" fillId="2" borderId="4" xfId="0" applyNumberFormat="1" applyFont="1" applyFill="1" applyBorder="1" applyAlignment="1">
      <alignment horizontal="center" vertical="center" shrinkToFit="1"/>
    </xf>
    <xf numFmtId="166" fontId="5" fillId="2" borderId="3" xfId="0" applyNumberFormat="1" applyFont="1" applyFill="1" applyBorder="1" applyAlignment="1">
      <alignment horizontal="center" vertical="center" shrinkToFit="1"/>
    </xf>
    <xf numFmtId="166" fontId="5" fillId="2" borderId="2" xfId="0" applyNumberFormat="1" applyFont="1" applyFill="1" applyBorder="1" applyAlignment="1">
      <alignment horizontal="center" vertical="center" shrinkToFit="1"/>
    </xf>
    <xf numFmtId="166" fontId="5" fillId="2" borderId="7" xfId="2" applyNumberFormat="1" applyFont="1" applyFill="1" applyBorder="1" applyAlignment="1">
      <alignment horizontal="center" vertical="center" wrapText="1" shrinkToFit="1"/>
    </xf>
    <xf numFmtId="166" fontId="5" fillId="2" borderId="5" xfId="2" applyNumberFormat="1" applyFont="1" applyFill="1" applyBorder="1" applyAlignment="1">
      <alignment horizontal="center" vertical="center" wrapText="1" shrinkToFit="1"/>
    </xf>
    <xf numFmtId="166" fontId="5" fillId="2" borderId="4" xfId="2" applyNumberFormat="1" applyFont="1" applyFill="1" applyBorder="1" applyAlignment="1">
      <alignment horizontal="center" vertical="center" wrapText="1" shrinkToFit="1"/>
    </xf>
    <xf numFmtId="166" fontId="5" fillId="2" borderId="2" xfId="2" applyNumberFormat="1" applyFont="1" applyFill="1" applyBorder="1" applyAlignment="1">
      <alignment horizontal="center" vertical="center" wrapText="1" shrinkToFit="1"/>
    </xf>
    <xf numFmtId="166" fontId="5" fillId="2" borderId="7" xfId="2" applyNumberFormat="1" applyFont="1" applyFill="1" applyBorder="1" applyAlignment="1">
      <alignment horizontal="center" vertical="center" wrapText="1"/>
    </xf>
    <xf numFmtId="166" fontId="5" fillId="2" borderId="5" xfId="2" applyNumberFormat="1" applyFont="1" applyFill="1" applyBorder="1" applyAlignment="1">
      <alignment horizontal="center" vertical="center" wrapText="1"/>
    </xf>
    <xf numFmtId="166" fontId="5" fillId="2" borderId="4" xfId="2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164" fontId="17" fillId="0" borderId="18" xfId="2" applyFont="1" applyBorder="1" applyAlignment="1">
      <alignment horizontal="center" vertical="center"/>
    </xf>
    <xf numFmtId="164" fontId="17" fillId="0" borderId="10" xfId="2" applyFont="1" applyBorder="1" applyAlignment="1">
      <alignment horizontal="center" vertical="center"/>
    </xf>
    <xf numFmtId="164" fontId="17" fillId="0" borderId="8" xfId="2" applyFont="1" applyBorder="1" applyAlignment="1">
      <alignment horizontal="center" vertical="center"/>
    </xf>
    <xf numFmtId="3" fontId="5" fillId="2" borderId="11" xfId="2" applyNumberFormat="1" applyFont="1" applyFill="1" applyBorder="1" applyAlignment="1">
      <alignment horizontal="center" vertical="center"/>
    </xf>
    <xf numFmtId="3" fontId="5" fillId="2" borderId="9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5" fillId="0" borderId="11" xfId="2" applyNumberFormat="1" applyFont="1" applyBorder="1" applyAlignment="1" applyProtection="1">
      <alignment horizontal="center" vertical="center"/>
      <protection locked="0"/>
    </xf>
    <xf numFmtId="3" fontId="5" fillId="0" borderId="9" xfId="2" applyNumberFormat="1" applyFont="1" applyBorder="1" applyAlignment="1" applyProtection="1">
      <alignment horizontal="center" vertical="center"/>
      <protection locked="0"/>
    </xf>
    <xf numFmtId="0" fontId="17" fillId="5" borderId="15" xfId="0" applyFont="1" applyFill="1" applyBorder="1"/>
    <xf numFmtId="3" fontId="18" fillId="4" borderId="13" xfId="2" applyNumberFormat="1" applyFont="1" applyFill="1" applyBorder="1" applyAlignment="1" applyProtection="1">
      <alignment horizontal="center" vertical="center"/>
      <protection locked="0"/>
    </xf>
    <xf numFmtId="3" fontId="18" fillId="4" borderId="12" xfId="2" applyNumberFormat="1" applyFont="1" applyFill="1" applyBorder="1" applyAlignment="1" applyProtection="1">
      <alignment horizontal="center" vertical="center"/>
      <protection locked="0"/>
    </xf>
    <xf numFmtId="166" fontId="7" fillId="3" borderId="7" xfId="0" applyNumberFormat="1" applyFont="1" applyFill="1" applyBorder="1" applyAlignment="1">
      <alignment horizontal="right" vertical="center"/>
    </xf>
    <xf numFmtId="166" fontId="7" fillId="3" borderId="5" xfId="0" applyNumberFormat="1" applyFont="1" applyFill="1" applyBorder="1" applyAlignment="1">
      <alignment horizontal="right" vertical="center"/>
    </xf>
    <xf numFmtId="166" fontId="7" fillId="3" borderId="4" xfId="0" applyNumberFormat="1" applyFont="1" applyFill="1" applyBorder="1" applyAlignment="1">
      <alignment horizontal="right" vertical="center"/>
    </xf>
    <xf numFmtId="166" fontId="7" fillId="3" borderId="2" xfId="0" applyNumberFormat="1" applyFont="1" applyFill="1" applyBorder="1" applyAlignment="1">
      <alignment horizontal="right" vertical="center"/>
    </xf>
    <xf numFmtId="166" fontId="4" fillId="2" borderId="7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5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3" xfId="0" applyNumberFormat="1" applyFont="1" applyFill="1" applyBorder="1" applyAlignment="1" applyProtection="1">
      <alignment horizontal="left" vertical="center" wrapText="1"/>
      <protection locked="0"/>
    </xf>
    <xf numFmtId="166" fontId="4" fillId="2" borderId="2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 applyProtection="1">
      <alignment horizontal="left"/>
      <protection locked="0"/>
    </xf>
  </cellXfs>
  <cellStyles count="4">
    <cellStyle name="Milliers [0]" xfId="1" builtinId="6"/>
    <cellStyle name="Milliers [0]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2:G21"/>
  <sheetViews>
    <sheetView zoomScale="115" zoomScaleNormal="115" zoomScaleSheetLayoutView="130" workbookViewId="0">
      <selection activeCell="G16" sqref="G16"/>
    </sheetView>
  </sheetViews>
  <sheetFormatPr baseColWidth="10" defaultColWidth="11.42578125" defaultRowHeight="14.25" x14ac:dyDescent="0.2"/>
  <cols>
    <col min="1" max="1" width="5.5703125" style="7" customWidth="1"/>
    <col min="2" max="3" width="15.5703125" style="7" customWidth="1"/>
    <col min="4" max="4" width="16.42578125" style="7" customWidth="1"/>
    <col min="5" max="5" width="21.5703125" style="7" customWidth="1"/>
    <col min="6" max="6" width="11.42578125" style="7"/>
    <col min="7" max="7" width="23.5703125" style="7" customWidth="1"/>
    <col min="8" max="16384" width="11.42578125" style="7"/>
  </cols>
  <sheetData>
    <row r="2" spans="1:7" ht="23.25" x14ac:dyDescent="0.35">
      <c r="A2" s="127" t="s">
        <v>0</v>
      </c>
      <c r="B2" s="127"/>
      <c r="C2" s="127"/>
      <c r="D2" s="127"/>
    </row>
    <row r="4" spans="1:7" ht="15" x14ac:dyDescent="0.25">
      <c r="A4" s="93" t="s">
        <v>1</v>
      </c>
      <c r="B4" s="94" t="s">
        <v>2</v>
      </c>
      <c r="C4" s="94" t="s">
        <v>3</v>
      </c>
      <c r="D4" s="86" t="s">
        <v>4</v>
      </c>
      <c r="E4" s="7" t="s">
        <v>5</v>
      </c>
    </row>
    <row r="5" spans="1:7" x14ac:dyDescent="0.2">
      <c r="A5" s="87" t="s">
        <v>6</v>
      </c>
      <c r="B5" s="88" t="s">
        <v>7</v>
      </c>
      <c r="C5" s="89">
        <f>(190*1.15)</f>
        <v>218.49999999999997</v>
      </c>
      <c r="D5" s="89">
        <f>112511*1.1</f>
        <v>123762.1</v>
      </c>
      <c r="E5" s="96">
        <f>+D5*C5</f>
        <v>27042018.849999998</v>
      </c>
    </row>
    <row r="6" spans="1:7" x14ac:dyDescent="0.2">
      <c r="A6" s="87" t="s">
        <v>8</v>
      </c>
      <c r="B6" s="88" t="s">
        <v>9</v>
      </c>
      <c r="C6" s="90">
        <f>(100*1.15)</f>
        <v>114.99999999999999</v>
      </c>
      <c r="D6" s="90">
        <f>112511*1.1</f>
        <v>123762.1</v>
      </c>
      <c r="E6" s="96">
        <f t="shared" ref="E6:E7" si="0">+D6*C6</f>
        <v>14232641.499999998</v>
      </c>
    </row>
    <row r="7" spans="1:7" x14ac:dyDescent="0.2">
      <c r="A7" s="87" t="s">
        <v>10</v>
      </c>
      <c r="B7" s="88" t="s">
        <v>11</v>
      </c>
      <c r="C7" s="90">
        <f>(346*1.15)</f>
        <v>397.9</v>
      </c>
      <c r="D7" s="90">
        <f>101259*1.1</f>
        <v>111384.90000000001</v>
      </c>
      <c r="E7" s="96">
        <f t="shared" si="0"/>
        <v>44320051.710000001</v>
      </c>
    </row>
    <row r="8" spans="1:7" x14ac:dyDescent="0.2">
      <c r="A8" s="128" t="s">
        <v>12</v>
      </c>
      <c r="B8" s="129"/>
      <c r="C8" s="129"/>
      <c r="D8" s="130"/>
      <c r="E8" s="97">
        <f>SUM(E5:E7)</f>
        <v>85594712.060000002</v>
      </c>
    </row>
    <row r="9" spans="1:7" x14ac:dyDescent="0.2">
      <c r="A9" s="128" t="s">
        <v>13</v>
      </c>
      <c r="B9" s="129"/>
      <c r="C9" s="129"/>
      <c r="D9" s="130"/>
      <c r="E9" s="97">
        <f>+E8*0.06</f>
        <v>5135682.7236000001</v>
      </c>
    </row>
    <row r="10" spans="1:7" x14ac:dyDescent="0.2">
      <c r="A10" s="128" t="s">
        <v>14</v>
      </c>
      <c r="B10" s="129"/>
      <c r="C10" s="129"/>
      <c r="D10" s="130"/>
      <c r="E10" s="97">
        <f>+E8+E9</f>
        <v>90730394.783600003</v>
      </c>
    </row>
    <row r="11" spans="1:7" ht="15" x14ac:dyDescent="0.25">
      <c r="A11" s="85"/>
      <c r="B11" s="131" t="s">
        <v>15</v>
      </c>
      <c r="C11" s="131"/>
      <c r="D11" s="91" t="s">
        <v>16</v>
      </c>
    </row>
    <row r="12" spans="1:7" x14ac:dyDescent="0.2">
      <c r="A12" s="85"/>
      <c r="B12" s="132" t="s">
        <v>17</v>
      </c>
      <c r="C12" s="132"/>
      <c r="D12" s="90">
        <f>(D5*C5)+(C6*D6)</f>
        <v>41274660.349999994</v>
      </c>
    </row>
    <row r="13" spans="1:7" x14ac:dyDescent="0.2">
      <c r="A13" s="85"/>
      <c r="B13" s="132" t="s">
        <v>18</v>
      </c>
      <c r="C13" s="132"/>
      <c r="D13" s="90">
        <f>+D7*C7</f>
        <v>44320051.710000001</v>
      </c>
    </row>
    <row r="14" spans="1:7" x14ac:dyDescent="0.2">
      <c r="A14" s="85"/>
      <c r="B14" s="132" t="s">
        <v>19</v>
      </c>
      <c r="C14" s="132"/>
      <c r="D14" s="90">
        <f>20000+200000</f>
        <v>220000</v>
      </c>
    </row>
    <row r="15" spans="1:7" x14ac:dyDescent="0.2">
      <c r="A15" s="85"/>
      <c r="B15" s="132" t="s">
        <v>20</v>
      </c>
      <c r="C15" s="132"/>
      <c r="D15" s="90">
        <f>(D12+D13+D14)*6%</f>
        <v>5148882.7236000001</v>
      </c>
    </row>
    <row r="16" spans="1:7" ht="15" x14ac:dyDescent="0.2">
      <c r="A16" s="85"/>
      <c r="B16" s="131" t="s">
        <v>21</v>
      </c>
      <c r="C16" s="131"/>
      <c r="D16" s="92">
        <f>SUM(D12:D15)</f>
        <v>90963594.783600003</v>
      </c>
      <c r="G16" s="95">
        <v>90963594.783600003</v>
      </c>
    </row>
    <row r="17" spans="2:7" x14ac:dyDescent="0.2">
      <c r="B17" s="84"/>
      <c r="C17" s="84"/>
      <c r="D17" s="84">
        <f>+D16/655.597</f>
        <v>138749.25416620271</v>
      </c>
      <c r="G17" s="95">
        <v>138749.25416620271</v>
      </c>
    </row>
    <row r="18" spans="2:7" ht="15" x14ac:dyDescent="0.25">
      <c r="B18" s="8" t="s">
        <v>22</v>
      </c>
    </row>
    <row r="19" spans="2:7" x14ac:dyDescent="0.2">
      <c r="B19" s="7" t="s">
        <v>23</v>
      </c>
    </row>
    <row r="20" spans="2:7" x14ac:dyDescent="0.2">
      <c r="B20" s="7" t="s">
        <v>24</v>
      </c>
    </row>
    <row r="21" spans="2:7" x14ac:dyDescent="0.2">
      <c r="B21" s="7" t="s">
        <v>25</v>
      </c>
    </row>
  </sheetData>
  <mergeCells count="10">
    <mergeCell ref="A2:D2"/>
    <mergeCell ref="A8:D8"/>
    <mergeCell ref="A9:D9"/>
    <mergeCell ref="A10:D10"/>
    <mergeCell ref="B16:C16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J25"/>
  <sheetViews>
    <sheetView tabSelected="1" zoomScale="115" zoomScaleNormal="115" zoomScaleSheetLayoutView="100" workbookViewId="0">
      <selection activeCell="I23" sqref="I23"/>
    </sheetView>
  </sheetViews>
  <sheetFormatPr baseColWidth="10" defaultColWidth="11.42578125" defaultRowHeight="33" customHeight="1" x14ac:dyDescent="0.25"/>
  <cols>
    <col min="1" max="1" width="5.5703125" style="99" customWidth="1"/>
    <col min="2" max="2" width="20.42578125" style="99" customWidth="1"/>
    <col min="3" max="3" width="15.42578125" style="99" customWidth="1"/>
    <col min="4" max="4" width="18.5703125" style="99" customWidth="1"/>
    <col min="5" max="5" width="26.5703125" style="99" customWidth="1"/>
    <col min="6" max="6" width="11.42578125" style="99"/>
    <col min="7" max="7" width="7.5703125" style="99" customWidth="1"/>
    <col min="8" max="16384" width="11.42578125" style="99"/>
  </cols>
  <sheetData>
    <row r="1" spans="1:10" ht="33" customHeight="1" x14ac:dyDescent="0.25">
      <c r="A1" s="141" t="s">
        <v>51</v>
      </c>
      <c r="B1" s="141"/>
      <c r="C1" s="141"/>
      <c r="D1" s="141"/>
      <c r="E1" s="141"/>
    </row>
    <row r="2" spans="1:10" ht="15" x14ac:dyDescent="0.25">
      <c r="A2" s="110" t="s">
        <v>26</v>
      </c>
      <c r="B2" s="110"/>
      <c r="C2" s="110"/>
      <c r="D2" s="110"/>
      <c r="E2" s="111" t="s">
        <v>27</v>
      </c>
    </row>
    <row r="3" spans="1:10" ht="15" x14ac:dyDescent="0.25">
      <c r="A3" s="110" t="s">
        <v>28</v>
      </c>
      <c r="B3" s="110"/>
      <c r="C3" s="110"/>
      <c r="D3" s="110"/>
      <c r="E3" s="111" t="s">
        <v>29</v>
      </c>
    </row>
    <row r="4" spans="1:10" ht="15" x14ac:dyDescent="0.25">
      <c r="A4" s="110" t="s">
        <v>30</v>
      </c>
      <c r="B4" s="110"/>
      <c r="C4" s="110"/>
      <c r="D4" s="110"/>
      <c r="E4" s="112"/>
    </row>
    <row r="5" spans="1:10" ht="15" x14ac:dyDescent="0.25">
      <c r="A5" s="102" t="s">
        <v>31</v>
      </c>
      <c r="B5" s="110"/>
      <c r="C5" s="110"/>
      <c r="D5" s="110"/>
      <c r="E5" s="111" t="s">
        <v>32</v>
      </c>
    </row>
    <row r="6" spans="1:10" ht="15" x14ac:dyDescent="0.25">
      <c r="A6" s="110" t="s">
        <v>33</v>
      </c>
      <c r="B6" s="111"/>
      <c r="C6" s="111"/>
      <c r="D6" s="111"/>
      <c r="E6" s="125">
        <v>83456695</v>
      </c>
    </row>
    <row r="7" spans="1:10" ht="18" customHeight="1" x14ac:dyDescent="0.25">
      <c r="A7" s="101"/>
      <c r="B7" s="101"/>
      <c r="C7" s="101"/>
      <c r="D7" s="113"/>
      <c r="E7" s="113"/>
    </row>
    <row r="8" spans="1:10" ht="30" x14ac:dyDescent="0.25">
      <c r="A8" s="100" t="s">
        <v>1</v>
      </c>
      <c r="B8" s="98" t="s">
        <v>2</v>
      </c>
      <c r="C8" s="115" t="s">
        <v>34</v>
      </c>
      <c r="D8" s="114" t="s">
        <v>35</v>
      </c>
      <c r="E8" s="115" t="s">
        <v>36</v>
      </c>
      <c r="J8" s="116"/>
    </row>
    <row r="9" spans="1:10" ht="33" customHeight="1" x14ac:dyDescent="0.25">
      <c r="A9" s="108" t="s">
        <v>6</v>
      </c>
      <c r="B9" s="109" t="s">
        <v>37</v>
      </c>
      <c r="C9" s="89">
        <v>100</v>
      </c>
      <c r="D9" s="89"/>
      <c r="E9" s="118">
        <f>+D9*C9</f>
        <v>0</v>
      </c>
      <c r="J9" s="116"/>
    </row>
    <row r="10" spans="1:10" ht="33" customHeight="1" x14ac:dyDescent="0.25">
      <c r="A10" s="108" t="s">
        <v>8</v>
      </c>
      <c r="B10" s="109" t="s">
        <v>9</v>
      </c>
      <c r="C10" s="89">
        <v>60</v>
      </c>
      <c r="D10" s="89"/>
      <c r="E10" s="118">
        <f t="shared" ref="E10:E16" si="0">+D10*C10</f>
        <v>0</v>
      </c>
    </row>
    <row r="11" spans="1:10" ht="33" customHeight="1" x14ac:dyDescent="0.25">
      <c r="A11" s="108" t="s">
        <v>10</v>
      </c>
      <c r="B11" s="109" t="s">
        <v>11</v>
      </c>
      <c r="C11" s="89">
        <v>250</v>
      </c>
      <c r="D11" s="89"/>
      <c r="E11" s="118">
        <f t="shared" si="0"/>
        <v>0</v>
      </c>
    </row>
    <row r="12" spans="1:10" ht="46.5" customHeight="1" x14ac:dyDescent="0.25">
      <c r="A12" s="108" t="s">
        <v>38</v>
      </c>
      <c r="B12" s="109" t="s">
        <v>39</v>
      </c>
      <c r="C12" s="89">
        <v>5</v>
      </c>
      <c r="D12" s="89"/>
      <c r="E12" s="118">
        <f t="shared" si="0"/>
        <v>0</v>
      </c>
      <c r="F12" s="133"/>
      <c r="G12" s="134"/>
      <c r="H12" s="134"/>
    </row>
    <row r="13" spans="1:10" ht="46.5" customHeight="1" x14ac:dyDescent="0.25">
      <c r="A13" s="135" t="s">
        <v>40</v>
      </c>
      <c r="B13" s="136"/>
      <c r="C13" s="136"/>
      <c r="D13" s="137"/>
      <c r="E13" s="122">
        <f>SUM(E9:E12)</f>
        <v>0</v>
      </c>
      <c r="F13" s="117"/>
      <c r="G13" s="117"/>
      <c r="H13" s="117"/>
    </row>
    <row r="14" spans="1:10" ht="25.5" customHeight="1" x14ac:dyDescent="0.25">
      <c r="A14" s="138" t="s">
        <v>41</v>
      </c>
      <c r="B14" s="139"/>
      <c r="C14" s="139"/>
      <c r="D14" s="119">
        <v>0.1</v>
      </c>
      <c r="E14" s="122">
        <f>+E13*D14</f>
        <v>0</v>
      </c>
      <c r="F14" s="117"/>
      <c r="G14" s="117"/>
      <c r="H14" s="117"/>
    </row>
    <row r="15" spans="1:10" ht="33" customHeight="1" x14ac:dyDescent="0.25">
      <c r="A15" s="100" t="s">
        <v>1</v>
      </c>
      <c r="B15" s="98" t="s">
        <v>2</v>
      </c>
      <c r="C15" s="115" t="s">
        <v>42</v>
      </c>
      <c r="D15" s="114" t="s">
        <v>43</v>
      </c>
      <c r="E15" s="115" t="s">
        <v>36</v>
      </c>
    </row>
    <row r="16" spans="1:10" ht="45" customHeight="1" x14ac:dyDescent="0.25">
      <c r="A16" s="108" t="s">
        <v>44</v>
      </c>
      <c r="B16" s="109" t="s">
        <v>45</v>
      </c>
      <c r="C16" s="89">
        <v>12</v>
      </c>
      <c r="D16" s="89"/>
      <c r="E16" s="122">
        <f t="shared" si="0"/>
        <v>0</v>
      </c>
    </row>
    <row r="17" spans="1:5" ht="45" customHeight="1" x14ac:dyDescent="0.25">
      <c r="A17" s="100" t="s">
        <v>1</v>
      </c>
      <c r="B17" s="98" t="s">
        <v>2</v>
      </c>
      <c r="C17" s="114" t="s">
        <v>34</v>
      </c>
      <c r="D17" s="121" t="s">
        <v>46</v>
      </c>
      <c r="E17" s="120" t="s">
        <v>47</v>
      </c>
    </row>
    <row r="18" spans="1:5" ht="45" customHeight="1" x14ac:dyDescent="0.25">
      <c r="A18" s="108" t="s">
        <v>48</v>
      </c>
      <c r="B18" s="109" t="s">
        <v>49</v>
      </c>
      <c r="C18" s="89">
        <f>C9+C10+C11</f>
        <v>410</v>
      </c>
      <c r="D18" s="89"/>
      <c r="E18" s="122">
        <f>D18*C18</f>
        <v>0</v>
      </c>
    </row>
    <row r="19" spans="1:5" ht="33" customHeight="1" x14ac:dyDescent="0.25">
      <c r="A19" s="140" t="s">
        <v>50</v>
      </c>
      <c r="B19" s="140"/>
      <c r="C19" s="140"/>
      <c r="D19" s="140"/>
      <c r="E19" s="120">
        <f>E13+E14+E16+E18</f>
        <v>0</v>
      </c>
    </row>
    <row r="20" spans="1:5" ht="33" customHeight="1" x14ac:dyDescent="0.25">
      <c r="A20" s="126" t="s">
        <v>128</v>
      </c>
      <c r="B20" s="126"/>
      <c r="C20" s="123"/>
      <c r="D20" s="123"/>
      <c r="E20" s="124"/>
    </row>
    <row r="21" spans="1:5" ht="33" customHeight="1" x14ac:dyDescent="0.25">
      <c r="A21" s="123"/>
      <c r="B21" s="123"/>
      <c r="C21" s="123"/>
      <c r="D21" s="123"/>
      <c r="E21" s="124"/>
    </row>
    <row r="22" spans="1:5" ht="15" x14ac:dyDescent="0.25">
      <c r="A22" s="103" t="s">
        <v>30</v>
      </c>
      <c r="E22" s="106" t="s">
        <v>127</v>
      </c>
    </row>
    <row r="23" spans="1:5" ht="14.25" x14ac:dyDescent="0.2">
      <c r="A23" s="104"/>
      <c r="B23" s="116"/>
      <c r="E23" s="107"/>
    </row>
    <row r="24" spans="1:5" ht="47.25" customHeight="1" x14ac:dyDescent="0.2">
      <c r="A24" s="105"/>
      <c r="E24" s="107"/>
    </row>
    <row r="25" spans="1:5" ht="15" x14ac:dyDescent="0.25">
      <c r="A25" s="102"/>
      <c r="E25" s="106"/>
    </row>
  </sheetData>
  <mergeCells count="5">
    <mergeCell ref="F12:H12"/>
    <mergeCell ref="A13:D13"/>
    <mergeCell ref="A14:C14"/>
    <mergeCell ref="A19:D19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Q129"/>
  <sheetViews>
    <sheetView view="pageBreakPreview" zoomScaleNormal="100" zoomScaleSheetLayoutView="100" workbookViewId="0">
      <selection activeCell="D70" sqref="B1:K70"/>
    </sheetView>
  </sheetViews>
  <sheetFormatPr baseColWidth="10" defaultColWidth="11.42578125" defaultRowHeight="12.75" x14ac:dyDescent="0.2"/>
  <cols>
    <col min="1" max="1" width="1" style="83" customWidth="1"/>
    <col min="2" max="2" width="1.5703125" style="10" customWidth="1"/>
    <col min="3" max="3" width="20.5703125" style="11" customWidth="1"/>
    <col min="4" max="4" width="10.5703125" style="11" customWidth="1"/>
    <col min="5" max="5" width="11.5703125" style="11" customWidth="1"/>
    <col min="6" max="6" width="2.5703125" style="11" customWidth="1"/>
    <col min="7" max="8" width="10" style="12" customWidth="1"/>
    <col min="9" max="9" width="2.5703125" style="11" customWidth="1"/>
    <col min="10" max="10" width="14.42578125" style="12" customWidth="1"/>
    <col min="11" max="11" width="14.42578125" style="11" customWidth="1"/>
    <col min="12" max="12" width="0" style="11" hidden="1" customWidth="1"/>
    <col min="13" max="13" width="13" style="11" hidden="1" customWidth="1"/>
    <col min="14" max="14" width="0" style="11" hidden="1" customWidth="1"/>
    <col min="15" max="15" width="12" style="11" hidden="1" customWidth="1"/>
    <col min="16" max="16" width="13" style="11" hidden="1" customWidth="1"/>
    <col min="17" max="256" width="11.42578125" style="11"/>
    <col min="257" max="257" width="1" style="11" customWidth="1"/>
    <col min="258" max="258" width="1.5703125" style="11" customWidth="1"/>
    <col min="259" max="259" width="20.5703125" style="11" customWidth="1"/>
    <col min="260" max="260" width="10.5703125" style="11" customWidth="1"/>
    <col min="261" max="261" width="11.5703125" style="11" customWidth="1"/>
    <col min="262" max="262" width="2.5703125" style="11" customWidth="1"/>
    <col min="263" max="264" width="7.5703125" style="11" customWidth="1"/>
    <col min="265" max="265" width="2.5703125" style="11" customWidth="1"/>
    <col min="266" max="267" width="14.42578125" style="11" customWidth="1"/>
    <col min="268" max="272" width="0" style="11" hidden="1" customWidth="1"/>
    <col min="273" max="512" width="11.42578125" style="11"/>
    <col min="513" max="513" width="1" style="11" customWidth="1"/>
    <col min="514" max="514" width="1.5703125" style="11" customWidth="1"/>
    <col min="515" max="515" width="20.5703125" style="11" customWidth="1"/>
    <col min="516" max="516" width="10.5703125" style="11" customWidth="1"/>
    <col min="517" max="517" width="11.5703125" style="11" customWidth="1"/>
    <col min="518" max="518" width="2.5703125" style="11" customWidth="1"/>
    <col min="519" max="520" width="7.5703125" style="11" customWidth="1"/>
    <col min="521" max="521" width="2.5703125" style="11" customWidth="1"/>
    <col min="522" max="523" width="14.42578125" style="11" customWidth="1"/>
    <col min="524" max="528" width="0" style="11" hidden="1" customWidth="1"/>
    <col min="529" max="768" width="11.42578125" style="11"/>
    <col min="769" max="769" width="1" style="11" customWidth="1"/>
    <col min="770" max="770" width="1.5703125" style="11" customWidth="1"/>
    <col min="771" max="771" width="20.5703125" style="11" customWidth="1"/>
    <col min="772" max="772" width="10.5703125" style="11" customWidth="1"/>
    <col min="773" max="773" width="11.5703125" style="11" customWidth="1"/>
    <col min="774" max="774" width="2.5703125" style="11" customWidth="1"/>
    <col min="775" max="776" width="7.5703125" style="11" customWidth="1"/>
    <col min="777" max="777" width="2.5703125" style="11" customWidth="1"/>
    <col min="778" max="779" width="14.42578125" style="11" customWidth="1"/>
    <col min="780" max="784" width="0" style="11" hidden="1" customWidth="1"/>
    <col min="785" max="1024" width="11.42578125" style="11"/>
    <col min="1025" max="1025" width="1" style="11" customWidth="1"/>
    <col min="1026" max="1026" width="1.5703125" style="11" customWidth="1"/>
    <col min="1027" max="1027" width="20.5703125" style="11" customWidth="1"/>
    <col min="1028" max="1028" width="10.5703125" style="11" customWidth="1"/>
    <col min="1029" max="1029" width="11.5703125" style="11" customWidth="1"/>
    <col min="1030" max="1030" width="2.5703125" style="11" customWidth="1"/>
    <col min="1031" max="1032" width="7.5703125" style="11" customWidth="1"/>
    <col min="1033" max="1033" width="2.5703125" style="11" customWidth="1"/>
    <col min="1034" max="1035" width="14.42578125" style="11" customWidth="1"/>
    <col min="1036" max="1040" width="0" style="11" hidden="1" customWidth="1"/>
    <col min="1041" max="1280" width="11.42578125" style="11"/>
    <col min="1281" max="1281" width="1" style="11" customWidth="1"/>
    <col min="1282" max="1282" width="1.5703125" style="11" customWidth="1"/>
    <col min="1283" max="1283" width="20.5703125" style="11" customWidth="1"/>
    <col min="1284" max="1284" width="10.5703125" style="11" customWidth="1"/>
    <col min="1285" max="1285" width="11.5703125" style="11" customWidth="1"/>
    <col min="1286" max="1286" width="2.5703125" style="11" customWidth="1"/>
    <col min="1287" max="1288" width="7.5703125" style="11" customWidth="1"/>
    <col min="1289" max="1289" width="2.5703125" style="11" customWidth="1"/>
    <col min="1290" max="1291" width="14.42578125" style="11" customWidth="1"/>
    <col min="1292" max="1296" width="0" style="11" hidden="1" customWidth="1"/>
    <col min="1297" max="1536" width="11.42578125" style="11"/>
    <col min="1537" max="1537" width="1" style="11" customWidth="1"/>
    <col min="1538" max="1538" width="1.5703125" style="11" customWidth="1"/>
    <col min="1539" max="1539" width="20.5703125" style="11" customWidth="1"/>
    <col min="1540" max="1540" width="10.5703125" style="11" customWidth="1"/>
    <col min="1541" max="1541" width="11.5703125" style="11" customWidth="1"/>
    <col min="1542" max="1542" width="2.5703125" style="11" customWidth="1"/>
    <col min="1543" max="1544" width="7.5703125" style="11" customWidth="1"/>
    <col min="1545" max="1545" width="2.5703125" style="11" customWidth="1"/>
    <col min="1546" max="1547" width="14.42578125" style="11" customWidth="1"/>
    <col min="1548" max="1552" width="0" style="11" hidden="1" customWidth="1"/>
    <col min="1553" max="1792" width="11.42578125" style="11"/>
    <col min="1793" max="1793" width="1" style="11" customWidth="1"/>
    <col min="1794" max="1794" width="1.5703125" style="11" customWidth="1"/>
    <col min="1795" max="1795" width="20.5703125" style="11" customWidth="1"/>
    <col min="1796" max="1796" width="10.5703125" style="11" customWidth="1"/>
    <col min="1797" max="1797" width="11.5703125" style="11" customWidth="1"/>
    <col min="1798" max="1798" width="2.5703125" style="11" customWidth="1"/>
    <col min="1799" max="1800" width="7.5703125" style="11" customWidth="1"/>
    <col min="1801" max="1801" width="2.5703125" style="11" customWidth="1"/>
    <col min="1802" max="1803" width="14.42578125" style="11" customWidth="1"/>
    <col min="1804" max="1808" width="0" style="11" hidden="1" customWidth="1"/>
    <col min="1809" max="2048" width="11.42578125" style="11"/>
    <col min="2049" max="2049" width="1" style="11" customWidth="1"/>
    <col min="2050" max="2050" width="1.5703125" style="11" customWidth="1"/>
    <col min="2051" max="2051" width="20.5703125" style="11" customWidth="1"/>
    <col min="2052" max="2052" width="10.5703125" style="11" customWidth="1"/>
    <col min="2053" max="2053" width="11.5703125" style="11" customWidth="1"/>
    <col min="2054" max="2054" width="2.5703125" style="11" customWidth="1"/>
    <col min="2055" max="2056" width="7.5703125" style="11" customWidth="1"/>
    <col min="2057" max="2057" width="2.5703125" style="11" customWidth="1"/>
    <col min="2058" max="2059" width="14.42578125" style="11" customWidth="1"/>
    <col min="2060" max="2064" width="0" style="11" hidden="1" customWidth="1"/>
    <col min="2065" max="2304" width="11.42578125" style="11"/>
    <col min="2305" max="2305" width="1" style="11" customWidth="1"/>
    <col min="2306" max="2306" width="1.5703125" style="11" customWidth="1"/>
    <col min="2307" max="2307" width="20.5703125" style="11" customWidth="1"/>
    <col min="2308" max="2308" width="10.5703125" style="11" customWidth="1"/>
    <col min="2309" max="2309" width="11.5703125" style="11" customWidth="1"/>
    <col min="2310" max="2310" width="2.5703125" style="11" customWidth="1"/>
    <col min="2311" max="2312" width="7.5703125" style="11" customWidth="1"/>
    <col min="2313" max="2313" width="2.5703125" style="11" customWidth="1"/>
    <col min="2314" max="2315" width="14.42578125" style="11" customWidth="1"/>
    <col min="2316" max="2320" width="0" style="11" hidden="1" customWidth="1"/>
    <col min="2321" max="2560" width="11.42578125" style="11"/>
    <col min="2561" max="2561" width="1" style="11" customWidth="1"/>
    <col min="2562" max="2562" width="1.5703125" style="11" customWidth="1"/>
    <col min="2563" max="2563" width="20.5703125" style="11" customWidth="1"/>
    <col min="2564" max="2564" width="10.5703125" style="11" customWidth="1"/>
    <col min="2565" max="2565" width="11.5703125" style="11" customWidth="1"/>
    <col min="2566" max="2566" width="2.5703125" style="11" customWidth="1"/>
    <col min="2567" max="2568" width="7.5703125" style="11" customWidth="1"/>
    <col min="2569" max="2569" width="2.5703125" style="11" customWidth="1"/>
    <col min="2570" max="2571" width="14.42578125" style="11" customWidth="1"/>
    <col min="2572" max="2576" width="0" style="11" hidden="1" customWidth="1"/>
    <col min="2577" max="2816" width="11.42578125" style="11"/>
    <col min="2817" max="2817" width="1" style="11" customWidth="1"/>
    <col min="2818" max="2818" width="1.5703125" style="11" customWidth="1"/>
    <col min="2819" max="2819" width="20.5703125" style="11" customWidth="1"/>
    <col min="2820" max="2820" width="10.5703125" style="11" customWidth="1"/>
    <col min="2821" max="2821" width="11.5703125" style="11" customWidth="1"/>
    <col min="2822" max="2822" width="2.5703125" style="11" customWidth="1"/>
    <col min="2823" max="2824" width="7.5703125" style="11" customWidth="1"/>
    <col min="2825" max="2825" width="2.5703125" style="11" customWidth="1"/>
    <col min="2826" max="2827" width="14.42578125" style="11" customWidth="1"/>
    <col min="2828" max="2832" width="0" style="11" hidden="1" customWidth="1"/>
    <col min="2833" max="3072" width="11.42578125" style="11"/>
    <col min="3073" max="3073" width="1" style="11" customWidth="1"/>
    <col min="3074" max="3074" width="1.5703125" style="11" customWidth="1"/>
    <col min="3075" max="3075" width="20.5703125" style="11" customWidth="1"/>
    <col min="3076" max="3076" width="10.5703125" style="11" customWidth="1"/>
    <col min="3077" max="3077" width="11.5703125" style="11" customWidth="1"/>
    <col min="3078" max="3078" width="2.5703125" style="11" customWidth="1"/>
    <col min="3079" max="3080" width="7.5703125" style="11" customWidth="1"/>
    <col min="3081" max="3081" width="2.5703125" style="11" customWidth="1"/>
    <col min="3082" max="3083" width="14.42578125" style="11" customWidth="1"/>
    <col min="3084" max="3088" width="0" style="11" hidden="1" customWidth="1"/>
    <col min="3089" max="3328" width="11.42578125" style="11"/>
    <col min="3329" max="3329" width="1" style="11" customWidth="1"/>
    <col min="3330" max="3330" width="1.5703125" style="11" customWidth="1"/>
    <col min="3331" max="3331" width="20.5703125" style="11" customWidth="1"/>
    <col min="3332" max="3332" width="10.5703125" style="11" customWidth="1"/>
    <col min="3333" max="3333" width="11.5703125" style="11" customWidth="1"/>
    <col min="3334" max="3334" width="2.5703125" style="11" customWidth="1"/>
    <col min="3335" max="3336" width="7.5703125" style="11" customWidth="1"/>
    <col min="3337" max="3337" width="2.5703125" style="11" customWidth="1"/>
    <col min="3338" max="3339" width="14.42578125" style="11" customWidth="1"/>
    <col min="3340" max="3344" width="0" style="11" hidden="1" customWidth="1"/>
    <col min="3345" max="3584" width="11.42578125" style="11"/>
    <col min="3585" max="3585" width="1" style="11" customWidth="1"/>
    <col min="3586" max="3586" width="1.5703125" style="11" customWidth="1"/>
    <col min="3587" max="3587" width="20.5703125" style="11" customWidth="1"/>
    <col min="3588" max="3588" width="10.5703125" style="11" customWidth="1"/>
    <col min="3589" max="3589" width="11.5703125" style="11" customWidth="1"/>
    <col min="3590" max="3590" width="2.5703125" style="11" customWidth="1"/>
    <col min="3591" max="3592" width="7.5703125" style="11" customWidth="1"/>
    <col min="3593" max="3593" width="2.5703125" style="11" customWidth="1"/>
    <col min="3594" max="3595" width="14.42578125" style="11" customWidth="1"/>
    <col min="3596" max="3600" width="0" style="11" hidden="1" customWidth="1"/>
    <col min="3601" max="3840" width="11.42578125" style="11"/>
    <col min="3841" max="3841" width="1" style="11" customWidth="1"/>
    <col min="3842" max="3842" width="1.5703125" style="11" customWidth="1"/>
    <col min="3843" max="3843" width="20.5703125" style="11" customWidth="1"/>
    <col min="3844" max="3844" width="10.5703125" style="11" customWidth="1"/>
    <col min="3845" max="3845" width="11.5703125" style="11" customWidth="1"/>
    <col min="3846" max="3846" width="2.5703125" style="11" customWidth="1"/>
    <col min="3847" max="3848" width="7.5703125" style="11" customWidth="1"/>
    <col min="3849" max="3849" width="2.5703125" style="11" customWidth="1"/>
    <col min="3850" max="3851" width="14.42578125" style="11" customWidth="1"/>
    <col min="3852" max="3856" width="0" style="11" hidden="1" customWidth="1"/>
    <col min="3857" max="4096" width="11.42578125" style="11"/>
    <col min="4097" max="4097" width="1" style="11" customWidth="1"/>
    <col min="4098" max="4098" width="1.5703125" style="11" customWidth="1"/>
    <col min="4099" max="4099" width="20.5703125" style="11" customWidth="1"/>
    <col min="4100" max="4100" width="10.5703125" style="11" customWidth="1"/>
    <col min="4101" max="4101" width="11.5703125" style="11" customWidth="1"/>
    <col min="4102" max="4102" width="2.5703125" style="11" customWidth="1"/>
    <col min="4103" max="4104" width="7.5703125" style="11" customWidth="1"/>
    <col min="4105" max="4105" width="2.5703125" style="11" customWidth="1"/>
    <col min="4106" max="4107" width="14.42578125" style="11" customWidth="1"/>
    <col min="4108" max="4112" width="0" style="11" hidden="1" customWidth="1"/>
    <col min="4113" max="4352" width="11.42578125" style="11"/>
    <col min="4353" max="4353" width="1" style="11" customWidth="1"/>
    <col min="4354" max="4354" width="1.5703125" style="11" customWidth="1"/>
    <col min="4355" max="4355" width="20.5703125" style="11" customWidth="1"/>
    <col min="4356" max="4356" width="10.5703125" style="11" customWidth="1"/>
    <col min="4357" max="4357" width="11.5703125" style="11" customWidth="1"/>
    <col min="4358" max="4358" width="2.5703125" style="11" customWidth="1"/>
    <col min="4359" max="4360" width="7.5703125" style="11" customWidth="1"/>
    <col min="4361" max="4361" width="2.5703125" style="11" customWidth="1"/>
    <col min="4362" max="4363" width="14.42578125" style="11" customWidth="1"/>
    <col min="4364" max="4368" width="0" style="11" hidden="1" customWidth="1"/>
    <col min="4369" max="4608" width="11.42578125" style="11"/>
    <col min="4609" max="4609" width="1" style="11" customWidth="1"/>
    <col min="4610" max="4610" width="1.5703125" style="11" customWidth="1"/>
    <col min="4611" max="4611" width="20.5703125" style="11" customWidth="1"/>
    <col min="4612" max="4612" width="10.5703125" style="11" customWidth="1"/>
    <col min="4613" max="4613" width="11.5703125" style="11" customWidth="1"/>
    <col min="4614" max="4614" width="2.5703125" style="11" customWidth="1"/>
    <col min="4615" max="4616" width="7.5703125" style="11" customWidth="1"/>
    <col min="4617" max="4617" width="2.5703125" style="11" customWidth="1"/>
    <col min="4618" max="4619" width="14.42578125" style="11" customWidth="1"/>
    <col min="4620" max="4624" width="0" style="11" hidden="1" customWidth="1"/>
    <col min="4625" max="4864" width="11.42578125" style="11"/>
    <col min="4865" max="4865" width="1" style="11" customWidth="1"/>
    <col min="4866" max="4866" width="1.5703125" style="11" customWidth="1"/>
    <col min="4867" max="4867" width="20.5703125" style="11" customWidth="1"/>
    <col min="4868" max="4868" width="10.5703125" style="11" customWidth="1"/>
    <col min="4869" max="4869" width="11.5703125" style="11" customWidth="1"/>
    <col min="4870" max="4870" width="2.5703125" style="11" customWidth="1"/>
    <col min="4871" max="4872" width="7.5703125" style="11" customWidth="1"/>
    <col min="4873" max="4873" width="2.5703125" style="11" customWidth="1"/>
    <col min="4874" max="4875" width="14.42578125" style="11" customWidth="1"/>
    <col min="4876" max="4880" width="0" style="11" hidden="1" customWidth="1"/>
    <col min="4881" max="5120" width="11.42578125" style="11"/>
    <col min="5121" max="5121" width="1" style="11" customWidth="1"/>
    <col min="5122" max="5122" width="1.5703125" style="11" customWidth="1"/>
    <col min="5123" max="5123" width="20.5703125" style="11" customWidth="1"/>
    <col min="5124" max="5124" width="10.5703125" style="11" customWidth="1"/>
    <col min="5125" max="5125" width="11.5703125" style="11" customWidth="1"/>
    <col min="5126" max="5126" width="2.5703125" style="11" customWidth="1"/>
    <col min="5127" max="5128" width="7.5703125" style="11" customWidth="1"/>
    <col min="5129" max="5129" width="2.5703125" style="11" customWidth="1"/>
    <col min="5130" max="5131" width="14.42578125" style="11" customWidth="1"/>
    <col min="5132" max="5136" width="0" style="11" hidden="1" customWidth="1"/>
    <col min="5137" max="5376" width="11.42578125" style="11"/>
    <col min="5377" max="5377" width="1" style="11" customWidth="1"/>
    <col min="5378" max="5378" width="1.5703125" style="11" customWidth="1"/>
    <col min="5379" max="5379" width="20.5703125" style="11" customWidth="1"/>
    <col min="5380" max="5380" width="10.5703125" style="11" customWidth="1"/>
    <col min="5381" max="5381" width="11.5703125" style="11" customWidth="1"/>
    <col min="5382" max="5382" width="2.5703125" style="11" customWidth="1"/>
    <col min="5383" max="5384" width="7.5703125" style="11" customWidth="1"/>
    <col min="5385" max="5385" width="2.5703125" style="11" customWidth="1"/>
    <col min="5386" max="5387" width="14.42578125" style="11" customWidth="1"/>
    <col min="5388" max="5392" width="0" style="11" hidden="1" customWidth="1"/>
    <col min="5393" max="5632" width="11.42578125" style="11"/>
    <col min="5633" max="5633" width="1" style="11" customWidth="1"/>
    <col min="5634" max="5634" width="1.5703125" style="11" customWidth="1"/>
    <col min="5635" max="5635" width="20.5703125" style="11" customWidth="1"/>
    <col min="5636" max="5636" width="10.5703125" style="11" customWidth="1"/>
    <col min="5637" max="5637" width="11.5703125" style="11" customWidth="1"/>
    <col min="5638" max="5638" width="2.5703125" style="11" customWidth="1"/>
    <col min="5639" max="5640" width="7.5703125" style="11" customWidth="1"/>
    <col min="5641" max="5641" width="2.5703125" style="11" customWidth="1"/>
    <col min="5642" max="5643" width="14.42578125" style="11" customWidth="1"/>
    <col min="5644" max="5648" width="0" style="11" hidden="1" customWidth="1"/>
    <col min="5649" max="5888" width="11.42578125" style="11"/>
    <col min="5889" max="5889" width="1" style="11" customWidth="1"/>
    <col min="5890" max="5890" width="1.5703125" style="11" customWidth="1"/>
    <col min="5891" max="5891" width="20.5703125" style="11" customWidth="1"/>
    <col min="5892" max="5892" width="10.5703125" style="11" customWidth="1"/>
    <col min="5893" max="5893" width="11.5703125" style="11" customWidth="1"/>
    <col min="5894" max="5894" width="2.5703125" style="11" customWidth="1"/>
    <col min="5895" max="5896" width="7.5703125" style="11" customWidth="1"/>
    <col min="5897" max="5897" width="2.5703125" style="11" customWidth="1"/>
    <col min="5898" max="5899" width="14.42578125" style="11" customWidth="1"/>
    <col min="5900" max="5904" width="0" style="11" hidden="1" customWidth="1"/>
    <col min="5905" max="6144" width="11.42578125" style="11"/>
    <col min="6145" max="6145" width="1" style="11" customWidth="1"/>
    <col min="6146" max="6146" width="1.5703125" style="11" customWidth="1"/>
    <col min="6147" max="6147" width="20.5703125" style="11" customWidth="1"/>
    <col min="6148" max="6148" width="10.5703125" style="11" customWidth="1"/>
    <col min="6149" max="6149" width="11.5703125" style="11" customWidth="1"/>
    <col min="6150" max="6150" width="2.5703125" style="11" customWidth="1"/>
    <col min="6151" max="6152" width="7.5703125" style="11" customWidth="1"/>
    <col min="6153" max="6153" width="2.5703125" style="11" customWidth="1"/>
    <col min="6154" max="6155" width="14.42578125" style="11" customWidth="1"/>
    <col min="6156" max="6160" width="0" style="11" hidden="1" customWidth="1"/>
    <col min="6161" max="6400" width="11.42578125" style="11"/>
    <col min="6401" max="6401" width="1" style="11" customWidth="1"/>
    <col min="6402" max="6402" width="1.5703125" style="11" customWidth="1"/>
    <col min="6403" max="6403" width="20.5703125" style="11" customWidth="1"/>
    <col min="6404" max="6404" width="10.5703125" style="11" customWidth="1"/>
    <col min="6405" max="6405" width="11.5703125" style="11" customWidth="1"/>
    <col min="6406" max="6406" width="2.5703125" style="11" customWidth="1"/>
    <col min="6407" max="6408" width="7.5703125" style="11" customWidth="1"/>
    <col min="6409" max="6409" width="2.5703125" style="11" customWidth="1"/>
    <col min="6410" max="6411" width="14.42578125" style="11" customWidth="1"/>
    <col min="6412" max="6416" width="0" style="11" hidden="1" customWidth="1"/>
    <col min="6417" max="6656" width="11.42578125" style="11"/>
    <col min="6657" max="6657" width="1" style="11" customWidth="1"/>
    <col min="6658" max="6658" width="1.5703125" style="11" customWidth="1"/>
    <col min="6659" max="6659" width="20.5703125" style="11" customWidth="1"/>
    <col min="6660" max="6660" width="10.5703125" style="11" customWidth="1"/>
    <col min="6661" max="6661" width="11.5703125" style="11" customWidth="1"/>
    <col min="6662" max="6662" width="2.5703125" style="11" customWidth="1"/>
    <col min="6663" max="6664" width="7.5703125" style="11" customWidth="1"/>
    <col min="6665" max="6665" width="2.5703125" style="11" customWidth="1"/>
    <col min="6666" max="6667" width="14.42578125" style="11" customWidth="1"/>
    <col min="6668" max="6672" width="0" style="11" hidden="1" customWidth="1"/>
    <col min="6673" max="6912" width="11.42578125" style="11"/>
    <col min="6913" max="6913" width="1" style="11" customWidth="1"/>
    <col min="6914" max="6914" width="1.5703125" style="11" customWidth="1"/>
    <col min="6915" max="6915" width="20.5703125" style="11" customWidth="1"/>
    <col min="6916" max="6916" width="10.5703125" style="11" customWidth="1"/>
    <col min="6917" max="6917" width="11.5703125" style="11" customWidth="1"/>
    <col min="6918" max="6918" width="2.5703125" style="11" customWidth="1"/>
    <col min="6919" max="6920" width="7.5703125" style="11" customWidth="1"/>
    <col min="6921" max="6921" width="2.5703125" style="11" customWidth="1"/>
    <col min="6922" max="6923" width="14.42578125" style="11" customWidth="1"/>
    <col min="6924" max="6928" width="0" style="11" hidden="1" customWidth="1"/>
    <col min="6929" max="7168" width="11.42578125" style="11"/>
    <col min="7169" max="7169" width="1" style="11" customWidth="1"/>
    <col min="7170" max="7170" width="1.5703125" style="11" customWidth="1"/>
    <col min="7171" max="7171" width="20.5703125" style="11" customWidth="1"/>
    <col min="7172" max="7172" width="10.5703125" style="11" customWidth="1"/>
    <col min="7173" max="7173" width="11.5703125" style="11" customWidth="1"/>
    <col min="7174" max="7174" width="2.5703125" style="11" customWidth="1"/>
    <col min="7175" max="7176" width="7.5703125" style="11" customWidth="1"/>
    <col min="7177" max="7177" width="2.5703125" style="11" customWidth="1"/>
    <col min="7178" max="7179" width="14.42578125" style="11" customWidth="1"/>
    <col min="7180" max="7184" width="0" style="11" hidden="1" customWidth="1"/>
    <col min="7185" max="7424" width="11.42578125" style="11"/>
    <col min="7425" max="7425" width="1" style="11" customWidth="1"/>
    <col min="7426" max="7426" width="1.5703125" style="11" customWidth="1"/>
    <col min="7427" max="7427" width="20.5703125" style="11" customWidth="1"/>
    <col min="7428" max="7428" width="10.5703125" style="11" customWidth="1"/>
    <col min="7429" max="7429" width="11.5703125" style="11" customWidth="1"/>
    <col min="7430" max="7430" width="2.5703125" style="11" customWidth="1"/>
    <col min="7431" max="7432" width="7.5703125" style="11" customWidth="1"/>
    <col min="7433" max="7433" width="2.5703125" style="11" customWidth="1"/>
    <col min="7434" max="7435" width="14.42578125" style="11" customWidth="1"/>
    <col min="7436" max="7440" width="0" style="11" hidden="1" customWidth="1"/>
    <col min="7441" max="7680" width="11.42578125" style="11"/>
    <col min="7681" max="7681" width="1" style="11" customWidth="1"/>
    <col min="7682" max="7682" width="1.5703125" style="11" customWidth="1"/>
    <col min="7683" max="7683" width="20.5703125" style="11" customWidth="1"/>
    <col min="7684" max="7684" width="10.5703125" style="11" customWidth="1"/>
    <col min="7685" max="7685" width="11.5703125" style="11" customWidth="1"/>
    <col min="7686" max="7686" width="2.5703125" style="11" customWidth="1"/>
    <col min="7687" max="7688" width="7.5703125" style="11" customWidth="1"/>
    <col min="7689" max="7689" width="2.5703125" style="11" customWidth="1"/>
    <col min="7690" max="7691" width="14.42578125" style="11" customWidth="1"/>
    <col min="7692" max="7696" width="0" style="11" hidden="1" customWidth="1"/>
    <col min="7697" max="7936" width="11.42578125" style="11"/>
    <col min="7937" max="7937" width="1" style="11" customWidth="1"/>
    <col min="7938" max="7938" width="1.5703125" style="11" customWidth="1"/>
    <col min="7939" max="7939" width="20.5703125" style="11" customWidth="1"/>
    <col min="7940" max="7940" width="10.5703125" style="11" customWidth="1"/>
    <col min="7941" max="7941" width="11.5703125" style="11" customWidth="1"/>
    <col min="7942" max="7942" width="2.5703125" style="11" customWidth="1"/>
    <col min="7943" max="7944" width="7.5703125" style="11" customWidth="1"/>
    <col min="7945" max="7945" width="2.5703125" style="11" customWidth="1"/>
    <col min="7946" max="7947" width="14.42578125" style="11" customWidth="1"/>
    <col min="7948" max="7952" width="0" style="11" hidden="1" customWidth="1"/>
    <col min="7953" max="8192" width="11.42578125" style="11"/>
    <col min="8193" max="8193" width="1" style="11" customWidth="1"/>
    <col min="8194" max="8194" width="1.5703125" style="11" customWidth="1"/>
    <col min="8195" max="8195" width="20.5703125" style="11" customWidth="1"/>
    <col min="8196" max="8196" width="10.5703125" style="11" customWidth="1"/>
    <col min="8197" max="8197" width="11.5703125" style="11" customWidth="1"/>
    <col min="8198" max="8198" width="2.5703125" style="11" customWidth="1"/>
    <col min="8199" max="8200" width="7.5703125" style="11" customWidth="1"/>
    <col min="8201" max="8201" width="2.5703125" style="11" customWidth="1"/>
    <col min="8202" max="8203" width="14.42578125" style="11" customWidth="1"/>
    <col min="8204" max="8208" width="0" style="11" hidden="1" customWidth="1"/>
    <col min="8209" max="8448" width="11.42578125" style="11"/>
    <col min="8449" max="8449" width="1" style="11" customWidth="1"/>
    <col min="8450" max="8450" width="1.5703125" style="11" customWidth="1"/>
    <col min="8451" max="8451" width="20.5703125" style="11" customWidth="1"/>
    <col min="8452" max="8452" width="10.5703125" style="11" customWidth="1"/>
    <col min="8453" max="8453" width="11.5703125" style="11" customWidth="1"/>
    <col min="8454" max="8454" width="2.5703125" style="11" customWidth="1"/>
    <col min="8455" max="8456" width="7.5703125" style="11" customWidth="1"/>
    <col min="8457" max="8457" width="2.5703125" style="11" customWidth="1"/>
    <col min="8458" max="8459" width="14.42578125" style="11" customWidth="1"/>
    <col min="8460" max="8464" width="0" style="11" hidden="1" customWidth="1"/>
    <col min="8465" max="8704" width="11.42578125" style="11"/>
    <col min="8705" max="8705" width="1" style="11" customWidth="1"/>
    <col min="8706" max="8706" width="1.5703125" style="11" customWidth="1"/>
    <col min="8707" max="8707" width="20.5703125" style="11" customWidth="1"/>
    <col min="8708" max="8708" width="10.5703125" style="11" customWidth="1"/>
    <col min="8709" max="8709" width="11.5703125" style="11" customWidth="1"/>
    <col min="8710" max="8710" width="2.5703125" style="11" customWidth="1"/>
    <col min="8711" max="8712" width="7.5703125" style="11" customWidth="1"/>
    <col min="8713" max="8713" width="2.5703125" style="11" customWidth="1"/>
    <col min="8714" max="8715" width="14.42578125" style="11" customWidth="1"/>
    <col min="8716" max="8720" width="0" style="11" hidden="1" customWidth="1"/>
    <col min="8721" max="8960" width="11.42578125" style="11"/>
    <col min="8961" max="8961" width="1" style="11" customWidth="1"/>
    <col min="8962" max="8962" width="1.5703125" style="11" customWidth="1"/>
    <col min="8963" max="8963" width="20.5703125" style="11" customWidth="1"/>
    <col min="8964" max="8964" width="10.5703125" style="11" customWidth="1"/>
    <col min="8965" max="8965" width="11.5703125" style="11" customWidth="1"/>
    <col min="8966" max="8966" width="2.5703125" style="11" customWidth="1"/>
    <col min="8967" max="8968" width="7.5703125" style="11" customWidth="1"/>
    <col min="8969" max="8969" width="2.5703125" style="11" customWidth="1"/>
    <col min="8970" max="8971" width="14.42578125" style="11" customWidth="1"/>
    <col min="8972" max="8976" width="0" style="11" hidden="1" customWidth="1"/>
    <col min="8977" max="9216" width="11.42578125" style="11"/>
    <col min="9217" max="9217" width="1" style="11" customWidth="1"/>
    <col min="9218" max="9218" width="1.5703125" style="11" customWidth="1"/>
    <col min="9219" max="9219" width="20.5703125" style="11" customWidth="1"/>
    <col min="9220" max="9220" width="10.5703125" style="11" customWidth="1"/>
    <col min="9221" max="9221" width="11.5703125" style="11" customWidth="1"/>
    <col min="9222" max="9222" width="2.5703125" style="11" customWidth="1"/>
    <col min="9223" max="9224" width="7.5703125" style="11" customWidth="1"/>
    <col min="9225" max="9225" width="2.5703125" style="11" customWidth="1"/>
    <col min="9226" max="9227" width="14.42578125" style="11" customWidth="1"/>
    <col min="9228" max="9232" width="0" style="11" hidden="1" customWidth="1"/>
    <col min="9233" max="9472" width="11.42578125" style="11"/>
    <col min="9473" max="9473" width="1" style="11" customWidth="1"/>
    <col min="9474" max="9474" width="1.5703125" style="11" customWidth="1"/>
    <col min="9475" max="9475" width="20.5703125" style="11" customWidth="1"/>
    <col min="9476" max="9476" width="10.5703125" style="11" customWidth="1"/>
    <col min="9477" max="9477" width="11.5703125" style="11" customWidth="1"/>
    <col min="9478" max="9478" width="2.5703125" style="11" customWidth="1"/>
    <col min="9479" max="9480" width="7.5703125" style="11" customWidth="1"/>
    <col min="9481" max="9481" width="2.5703125" style="11" customWidth="1"/>
    <col min="9482" max="9483" width="14.42578125" style="11" customWidth="1"/>
    <col min="9484" max="9488" width="0" style="11" hidden="1" customWidth="1"/>
    <col min="9489" max="9728" width="11.42578125" style="11"/>
    <col min="9729" max="9729" width="1" style="11" customWidth="1"/>
    <col min="9730" max="9730" width="1.5703125" style="11" customWidth="1"/>
    <col min="9731" max="9731" width="20.5703125" style="11" customWidth="1"/>
    <col min="9732" max="9732" width="10.5703125" style="11" customWidth="1"/>
    <col min="9733" max="9733" width="11.5703125" style="11" customWidth="1"/>
    <col min="9734" max="9734" width="2.5703125" style="11" customWidth="1"/>
    <col min="9735" max="9736" width="7.5703125" style="11" customWidth="1"/>
    <col min="9737" max="9737" width="2.5703125" style="11" customWidth="1"/>
    <col min="9738" max="9739" width="14.42578125" style="11" customWidth="1"/>
    <col min="9740" max="9744" width="0" style="11" hidden="1" customWidth="1"/>
    <col min="9745" max="9984" width="11.42578125" style="11"/>
    <col min="9985" max="9985" width="1" style="11" customWidth="1"/>
    <col min="9986" max="9986" width="1.5703125" style="11" customWidth="1"/>
    <col min="9987" max="9987" width="20.5703125" style="11" customWidth="1"/>
    <col min="9988" max="9988" width="10.5703125" style="11" customWidth="1"/>
    <col min="9989" max="9989" width="11.5703125" style="11" customWidth="1"/>
    <col min="9990" max="9990" width="2.5703125" style="11" customWidth="1"/>
    <col min="9991" max="9992" width="7.5703125" style="11" customWidth="1"/>
    <col min="9993" max="9993" width="2.5703125" style="11" customWidth="1"/>
    <col min="9994" max="9995" width="14.42578125" style="11" customWidth="1"/>
    <col min="9996" max="10000" width="0" style="11" hidden="1" customWidth="1"/>
    <col min="10001" max="10240" width="11.42578125" style="11"/>
    <col min="10241" max="10241" width="1" style="11" customWidth="1"/>
    <col min="10242" max="10242" width="1.5703125" style="11" customWidth="1"/>
    <col min="10243" max="10243" width="20.5703125" style="11" customWidth="1"/>
    <col min="10244" max="10244" width="10.5703125" style="11" customWidth="1"/>
    <col min="10245" max="10245" width="11.5703125" style="11" customWidth="1"/>
    <col min="10246" max="10246" width="2.5703125" style="11" customWidth="1"/>
    <col min="10247" max="10248" width="7.5703125" style="11" customWidth="1"/>
    <col min="10249" max="10249" width="2.5703125" style="11" customWidth="1"/>
    <col min="10250" max="10251" width="14.42578125" style="11" customWidth="1"/>
    <col min="10252" max="10256" width="0" style="11" hidden="1" customWidth="1"/>
    <col min="10257" max="10496" width="11.42578125" style="11"/>
    <col min="10497" max="10497" width="1" style="11" customWidth="1"/>
    <col min="10498" max="10498" width="1.5703125" style="11" customWidth="1"/>
    <col min="10499" max="10499" width="20.5703125" style="11" customWidth="1"/>
    <col min="10500" max="10500" width="10.5703125" style="11" customWidth="1"/>
    <col min="10501" max="10501" width="11.5703125" style="11" customWidth="1"/>
    <col min="10502" max="10502" width="2.5703125" style="11" customWidth="1"/>
    <col min="10503" max="10504" width="7.5703125" style="11" customWidth="1"/>
    <col min="10505" max="10505" width="2.5703125" style="11" customWidth="1"/>
    <col min="10506" max="10507" width="14.42578125" style="11" customWidth="1"/>
    <col min="10508" max="10512" width="0" style="11" hidden="1" customWidth="1"/>
    <col min="10513" max="10752" width="11.42578125" style="11"/>
    <col min="10753" max="10753" width="1" style="11" customWidth="1"/>
    <col min="10754" max="10754" width="1.5703125" style="11" customWidth="1"/>
    <col min="10755" max="10755" width="20.5703125" style="11" customWidth="1"/>
    <col min="10756" max="10756" width="10.5703125" style="11" customWidth="1"/>
    <col min="10757" max="10757" width="11.5703125" style="11" customWidth="1"/>
    <col min="10758" max="10758" width="2.5703125" style="11" customWidth="1"/>
    <col min="10759" max="10760" width="7.5703125" style="11" customWidth="1"/>
    <col min="10761" max="10761" width="2.5703125" style="11" customWidth="1"/>
    <col min="10762" max="10763" width="14.42578125" style="11" customWidth="1"/>
    <col min="10764" max="10768" width="0" style="11" hidden="1" customWidth="1"/>
    <col min="10769" max="11008" width="11.42578125" style="11"/>
    <col min="11009" max="11009" width="1" style="11" customWidth="1"/>
    <col min="11010" max="11010" width="1.5703125" style="11" customWidth="1"/>
    <col min="11011" max="11011" width="20.5703125" style="11" customWidth="1"/>
    <col min="11012" max="11012" width="10.5703125" style="11" customWidth="1"/>
    <col min="11013" max="11013" width="11.5703125" style="11" customWidth="1"/>
    <col min="11014" max="11014" width="2.5703125" style="11" customWidth="1"/>
    <col min="11015" max="11016" width="7.5703125" style="11" customWidth="1"/>
    <col min="11017" max="11017" width="2.5703125" style="11" customWidth="1"/>
    <col min="11018" max="11019" width="14.42578125" style="11" customWidth="1"/>
    <col min="11020" max="11024" width="0" style="11" hidden="1" customWidth="1"/>
    <col min="11025" max="11264" width="11.42578125" style="11"/>
    <col min="11265" max="11265" width="1" style="11" customWidth="1"/>
    <col min="11266" max="11266" width="1.5703125" style="11" customWidth="1"/>
    <col min="11267" max="11267" width="20.5703125" style="11" customWidth="1"/>
    <col min="11268" max="11268" width="10.5703125" style="11" customWidth="1"/>
    <col min="11269" max="11269" width="11.5703125" style="11" customWidth="1"/>
    <col min="11270" max="11270" width="2.5703125" style="11" customWidth="1"/>
    <col min="11271" max="11272" width="7.5703125" style="11" customWidth="1"/>
    <col min="11273" max="11273" width="2.5703125" style="11" customWidth="1"/>
    <col min="11274" max="11275" width="14.42578125" style="11" customWidth="1"/>
    <col min="11276" max="11280" width="0" style="11" hidden="1" customWidth="1"/>
    <col min="11281" max="11520" width="11.42578125" style="11"/>
    <col min="11521" max="11521" width="1" style="11" customWidth="1"/>
    <col min="11522" max="11522" width="1.5703125" style="11" customWidth="1"/>
    <col min="11523" max="11523" width="20.5703125" style="11" customWidth="1"/>
    <col min="11524" max="11524" width="10.5703125" style="11" customWidth="1"/>
    <col min="11525" max="11525" width="11.5703125" style="11" customWidth="1"/>
    <col min="11526" max="11526" width="2.5703125" style="11" customWidth="1"/>
    <col min="11527" max="11528" width="7.5703125" style="11" customWidth="1"/>
    <col min="11529" max="11529" width="2.5703125" style="11" customWidth="1"/>
    <col min="11530" max="11531" width="14.42578125" style="11" customWidth="1"/>
    <col min="11532" max="11536" width="0" style="11" hidden="1" customWidth="1"/>
    <col min="11537" max="11776" width="11.42578125" style="11"/>
    <col min="11777" max="11777" width="1" style="11" customWidth="1"/>
    <col min="11778" max="11778" width="1.5703125" style="11" customWidth="1"/>
    <col min="11779" max="11779" width="20.5703125" style="11" customWidth="1"/>
    <col min="11780" max="11780" width="10.5703125" style="11" customWidth="1"/>
    <col min="11781" max="11781" width="11.5703125" style="11" customWidth="1"/>
    <col min="11782" max="11782" width="2.5703125" style="11" customWidth="1"/>
    <col min="11783" max="11784" width="7.5703125" style="11" customWidth="1"/>
    <col min="11785" max="11785" width="2.5703125" style="11" customWidth="1"/>
    <col min="11786" max="11787" width="14.42578125" style="11" customWidth="1"/>
    <col min="11788" max="11792" width="0" style="11" hidden="1" customWidth="1"/>
    <col min="11793" max="12032" width="11.42578125" style="11"/>
    <col min="12033" max="12033" width="1" style="11" customWidth="1"/>
    <col min="12034" max="12034" width="1.5703125" style="11" customWidth="1"/>
    <col min="12035" max="12035" width="20.5703125" style="11" customWidth="1"/>
    <col min="12036" max="12036" width="10.5703125" style="11" customWidth="1"/>
    <col min="12037" max="12037" width="11.5703125" style="11" customWidth="1"/>
    <col min="12038" max="12038" width="2.5703125" style="11" customWidth="1"/>
    <col min="12039" max="12040" width="7.5703125" style="11" customWidth="1"/>
    <col min="12041" max="12041" width="2.5703125" style="11" customWidth="1"/>
    <col min="12042" max="12043" width="14.42578125" style="11" customWidth="1"/>
    <col min="12044" max="12048" width="0" style="11" hidden="1" customWidth="1"/>
    <col min="12049" max="12288" width="11.42578125" style="11"/>
    <col min="12289" max="12289" width="1" style="11" customWidth="1"/>
    <col min="12290" max="12290" width="1.5703125" style="11" customWidth="1"/>
    <col min="12291" max="12291" width="20.5703125" style="11" customWidth="1"/>
    <col min="12292" max="12292" width="10.5703125" style="11" customWidth="1"/>
    <col min="12293" max="12293" width="11.5703125" style="11" customWidth="1"/>
    <col min="12294" max="12294" width="2.5703125" style="11" customWidth="1"/>
    <col min="12295" max="12296" width="7.5703125" style="11" customWidth="1"/>
    <col min="12297" max="12297" width="2.5703125" style="11" customWidth="1"/>
    <col min="12298" max="12299" width="14.42578125" style="11" customWidth="1"/>
    <col min="12300" max="12304" width="0" style="11" hidden="1" customWidth="1"/>
    <col min="12305" max="12544" width="11.42578125" style="11"/>
    <col min="12545" max="12545" width="1" style="11" customWidth="1"/>
    <col min="12546" max="12546" width="1.5703125" style="11" customWidth="1"/>
    <col min="12547" max="12547" width="20.5703125" style="11" customWidth="1"/>
    <col min="12548" max="12548" width="10.5703125" style="11" customWidth="1"/>
    <col min="12549" max="12549" width="11.5703125" style="11" customWidth="1"/>
    <col min="12550" max="12550" width="2.5703125" style="11" customWidth="1"/>
    <col min="12551" max="12552" width="7.5703125" style="11" customWidth="1"/>
    <col min="12553" max="12553" width="2.5703125" style="11" customWidth="1"/>
    <col min="12554" max="12555" width="14.42578125" style="11" customWidth="1"/>
    <col min="12556" max="12560" width="0" style="11" hidden="1" customWidth="1"/>
    <col min="12561" max="12800" width="11.42578125" style="11"/>
    <col min="12801" max="12801" width="1" style="11" customWidth="1"/>
    <col min="12802" max="12802" width="1.5703125" style="11" customWidth="1"/>
    <col min="12803" max="12803" width="20.5703125" style="11" customWidth="1"/>
    <col min="12804" max="12804" width="10.5703125" style="11" customWidth="1"/>
    <col min="12805" max="12805" width="11.5703125" style="11" customWidth="1"/>
    <col min="12806" max="12806" width="2.5703125" style="11" customWidth="1"/>
    <col min="12807" max="12808" width="7.5703125" style="11" customWidth="1"/>
    <col min="12809" max="12809" width="2.5703125" style="11" customWidth="1"/>
    <col min="12810" max="12811" width="14.42578125" style="11" customWidth="1"/>
    <col min="12812" max="12816" width="0" style="11" hidden="1" customWidth="1"/>
    <col min="12817" max="13056" width="11.42578125" style="11"/>
    <col min="13057" max="13057" width="1" style="11" customWidth="1"/>
    <col min="13058" max="13058" width="1.5703125" style="11" customWidth="1"/>
    <col min="13059" max="13059" width="20.5703125" style="11" customWidth="1"/>
    <col min="13060" max="13060" width="10.5703125" style="11" customWidth="1"/>
    <col min="13061" max="13061" width="11.5703125" style="11" customWidth="1"/>
    <col min="13062" max="13062" width="2.5703125" style="11" customWidth="1"/>
    <col min="13063" max="13064" width="7.5703125" style="11" customWidth="1"/>
    <col min="13065" max="13065" width="2.5703125" style="11" customWidth="1"/>
    <col min="13066" max="13067" width="14.42578125" style="11" customWidth="1"/>
    <col min="13068" max="13072" width="0" style="11" hidden="1" customWidth="1"/>
    <col min="13073" max="13312" width="11.42578125" style="11"/>
    <col min="13313" max="13313" width="1" style="11" customWidth="1"/>
    <col min="13314" max="13314" width="1.5703125" style="11" customWidth="1"/>
    <col min="13315" max="13315" width="20.5703125" style="11" customWidth="1"/>
    <col min="13316" max="13316" width="10.5703125" style="11" customWidth="1"/>
    <col min="13317" max="13317" width="11.5703125" style="11" customWidth="1"/>
    <col min="13318" max="13318" width="2.5703125" style="11" customWidth="1"/>
    <col min="13319" max="13320" width="7.5703125" style="11" customWidth="1"/>
    <col min="13321" max="13321" width="2.5703125" style="11" customWidth="1"/>
    <col min="13322" max="13323" width="14.42578125" style="11" customWidth="1"/>
    <col min="13324" max="13328" width="0" style="11" hidden="1" customWidth="1"/>
    <col min="13329" max="13568" width="11.42578125" style="11"/>
    <col min="13569" max="13569" width="1" style="11" customWidth="1"/>
    <col min="13570" max="13570" width="1.5703125" style="11" customWidth="1"/>
    <col min="13571" max="13571" width="20.5703125" style="11" customWidth="1"/>
    <col min="13572" max="13572" width="10.5703125" style="11" customWidth="1"/>
    <col min="13573" max="13573" width="11.5703125" style="11" customWidth="1"/>
    <col min="13574" max="13574" width="2.5703125" style="11" customWidth="1"/>
    <col min="13575" max="13576" width="7.5703125" style="11" customWidth="1"/>
    <col min="13577" max="13577" width="2.5703125" style="11" customWidth="1"/>
    <col min="13578" max="13579" width="14.42578125" style="11" customWidth="1"/>
    <col min="13580" max="13584" width="0" style="11" hidden="1" customWidth="1"/>
    <col min="13585" max="13824" width="11.42578125" style="11"/>
    <col min="13825" max="13825" width="1" style="11" customWidth="1"/>
    <col min="13826" max="13826" width="1.5703125" style="11" customWidth="1"/>
    <col min="13827" max="13827" width="20.5703125" style="11" customWidth="1"/>
    <col min="13828" max="13828" width="10.5703125" style="11" customWidth="1"/>
    <col min="13829" max="13829" width="11.5703125" style="11" customWidth="1"/>
    <col min="13830" max="13830" width="2.5703125" style="11" customWidth="1"/>
    <col min="13831" max="13832" width="7.5703125" style="11" customWidth="1"/>
    <col min="13833" max="13833" width="2.5703125" style="11" customWidth="1"/>
    <col min="13834" max="13835" width="14.42578125" style="11" customWidth="1"/>
    <col min="13836" max="13840" width="0" style="11" hidden="1" customWidth="1"/>
    <col min="13841" max="14080" width="11.42578125" style="11"/>
    <col min="14081" max="14081" width="1" style="11" customWidth="1"/>
    <col min="14082" max="14082" width="1.5703125" style="11" customWidth="1"/>
    <col min="14083" max="14083" width="20.5703125" style="11" customWidth="1"/>
    <col min="14084" max="14084" width="10.5703125" style="11" customWidth="1"/>
    <col min="14085" max="14085" width="11.5703125" style="11" customWidth="1"/>
    <col min="14086" max="14086" width="2.5703125" style="11" customWidth="1"/>
    <col min="14087" max="14088" width="7.5703125" style="11" customWidth="1"/>
    <col min="14089" max="14089" width="2.5703125" style="11" customWidth="1"/>
    <col min="14090" max="14091" width="14.42578125" style="11" customWidth="1"/>
    <col min="14092" max="14096" width="0" style="11" hidden="1" customWidth="1"/>
    <col min="14097" max="14336" width="11.42578125" style="11"/>
    <col min="14337" max="14337" width="1" style="11" customWidth="1"/>
    <col min="14338" max="14338" width="1.5703125" style="11" customWidth="1"/>
    <col min="14339" max="14339" width="20.5703125" style="11" customWidth="1"/>
    <col min="14340" max="14340" width="10.5703125" style="11" customWidth="1"/>
    <col min="14341" max="14341" width="11.5703125" style="11" customWidth="1"/>
    <col min="14342" max="14342" width="2.5703125" style="11" customWidth="1"/>
    <col min="14343" max="14344" width="7.5703125" style="11" customWidth="1"/>
    <col min="14345" max="14345" width="2.5703125" style="11" customWidth="1"/>
    <col min="14346" max="14347" width="14.42578125" style="11" customWidth="1"/>
    <col min="14348" max="14352" width="0" style="11" hidden="1" customWidth="1"/>
    <col min="14353" max="14592" width="11.42578125" style="11"/>
    <col min="14593" max="14593" width="1" style="11" customWidth="1"/>
    <col min="14594" max="14594" width="1.5703125" style="11" customWidth="1"/>
    <col min="14595" max="14595" width="20.5703125" style="11" customWidth="1"/>
    <col min="14596" max="14596" width="10.5703125" style="11" customWidth="1"/>
    <col min="14597" max="14597" width="11.5703125" style="11" customWidth="1"/>
    <col min="14598" max="14598" width="2.5703125" style="11" customWidth="1"/>
    <col min="14599" max="14600" width="7.5703125" style="11" customWidth="1"/>
    <col min="14601" max="14601" width="2.5703125" style="11" customWidth="1"/>
    <col min="14602" max="14603" width="14.42578125" style="11" customWidth="1"/>
    <col min="14604" max="14608" width="0" style="11" hidden="1" customWidth="1"/>
    <col min="14609" max="14848" width="11.42578125" style="11"/>
    <col min="14849" max="14849" width="1" style="11" customWidth="1"/>
    <col min="14850" max="14850" width="1.5703125" style="11" customWidth="1"/>
    <col min="14851" max="14851" width="20.5703125" style="11" customWidth="1"/>
    <col min="14852" max="14852" width="10.5703125" style="11" customWidth="1"/>
    <col min="14853" max="14853" width="11.5703125" style="11" customWidth="1"/>
    <col min="14854" max="14854" width="2.5703125" style="11" customWidth="1"/>
    <col min="14855" max="14856" width="7.5703125" style="11" customWidth="1"/>
    <col min="14857" max="14857" width="2.5703125" style="11" customWidth="1"/>
    <col min="14858" max="14859" width="14.42578125" style="11" customWidth="1"/>
    <col min="14860" max="14864" width="0" style="11" hidden="1" customWidth="1"/>
    <col min="14865" max="15104" width="11.42578125" style="11"/>
    <col min="15105" max="15105" width="1" style="11" customWidth="1"/>
    <col min="15106" max="15106" width="1.5703125" style="11" customWidth="1"/>
    <col min="15107" max="15107" width="20.5703125" style="11" customWidth="1"/>
    <col min="15108" max="15108" width="10.5703125" style="11" customWidth="1"/>
    <col min="15109" max="15109" width="11.5703125" style="11" customWidth="1"/>
    <col min="15110" max="15110" width="2.5703125" style="11" customWidth="1"/>
    <col min="15111" max="15112" width="7.5703125" style="11" customWidth="1"/>
    <col min="15113" max="15113" width="2.5703125" style="11" customWidth="1"/>
    <col min="15114" max="15115" width="14.42578125" style="11" customWidth="1"/>
    <col min="15116" max="15120" width="0" style="11" hidden="1" customWidth="1"/>
    <col min="15121" max="15360" width="11.42578125" style="11"/>
    <col min="15361" max="15361" width="1" style="11" customWidth="1"/>
    <col min="15362" max="15362" width="1.5703125" style="11" customWidth="1"/>
    <col min="15363" max="15363" width="20.5703125" style="11" customWidth="1"/>
    <col min="15364" max="15364" width="10.5703125" style="11" customWidth="1"/>
    <col min="15365" max="15365" width="11.5703125" style="11" customWidth="1"/>
    <col min="15366" max="15366" width="2.5703125" style="11" customWidth="1"/>
    <col min="15367" max="15368" width="7.5703125" style="11" customWidth="1"/>
    <col min="15369" max="15369" width="2.5703125" style="11" customWidth="1"/>
    <col min="15370" max="15371" width="14.42578125" style="11" customWidth="1"/>
    <col min="15372" max="15376" width="0" style="11" hidden="1" customWidth="1"/>
    <col min="15377" max="15616" width="11.42578125" style="11"/>
    <col min="15617" max="15617" width="1" style="11" customWidth="1"/>
    <col min="15618" max="15618" width="1.5703125" style="11" customWidth="1"/>
    <col min="15619" max="15619" width="20.5703125" style="11" customWidth="1"/>
    <col min="15620" max="15620" width="10.5703125" style="11" customWidth="1"/>
    <col min="15621" max="15621" width="11.5703125" style="11" customWidth="1"/>
    <col min="15622" max="15622" width="2.5703125" style="11" customWidth="1"/>
    <col min="15623" max="15624" width="7.5703125" style="11" customWidth="1"/>
    <col min="15625" max="15625" width="2.5703125" style="11" customWidth="1"/>
    <col min="15626" max="15627" width="14.42578125" style="11" customWidth="1"/>
    <col min="15628" max="15632" width="0" style="11" hidden="1" customWidth="1"/>
    <col min="15633" max="15872" width="11.42578125" style="11"/>
    <col min="15873" max="15873" width="1" style="11" customWidth="1"/>
    <col min="15874" max="15874" width="1.5703125" style="11" customWidth="1"/>
    <col min="15875" max="15875" width="20.5703125" style="11" customWidth="1"/>
    <col min="15876" max="15876" width="10.5703125" style="11" customWidth="1"/>
    <col min="15877" max="15877" width="11.5703125" style="11" customWidth="1"/>
    <col min="15878" max="15878" width="2.5703125" style="11" customWidth="1"/>
    <col min="15879" max="15880" width="7.5703125" style="11" customWidth="1"/>
    <col min="15881" max="15881" width="2.5703125" style="11" customWidth="1"/>
    <col min="15882" max="15883" width="14.42578125" style="11" customWidth="1"/>
    <col min="15884" max="15888" width="0" style="11" hidden="1" customWidth="1"/>
    <col min="15889" max="16128" width="11.42578125" style="11"/>
    <col min="16129" max="16129" width="1" style="11" customWidth="1"/>
    <col min="16130" max="16130" width="1.5703125" style="11" customWidth="1"/>
    <col min="16131" max="16131" width="20.5703125" style="11" customWidth="1"/>
    <col min="16132" max="16132" width="10.5703125" style="11" customWidth="1"/>
    <col min="16133" max="16133" width="11.5703125" style="11" customWidth="1"/>
    <col min="16134" max="16134" width="2.5703125" style="11" customWidth="1"/>
    <col min="16135" max="16136" width="7.5703125" style="11" customWidth="1"/>
    <col min="16137" max="16137" width="2.5703125" style="11" customWidth="1"/>
    <col min="16138" max="16139" width="14.42578125" style="11" customWidth="1"/>
    <col min="16140" max="16144" width="0" style="11" hidden="1" customWidth="1"/>
    <col min="16145" max="16384" width="11.42578125" style="11"/>
  </cols>
  <sheetData>
    <row r="1" spans="1:16" s="13" customFormat="1" ht="45" customHeight="1" x14ac:dyDescent="0.2">
      <c r="B1" s="146" t="s">
        <v>52</v>
      </c>
      <c r="C1" s="147"/>
      <c r="D1" s="147"/>
      <c r="E1" s="147"/>
      <c r="F1" s="147"/>
      <c r="G1" s="147"/>
      <c r="H1" s="147"/>
      <c r="I1" s="147"/>
      <c r="J1" s="147"/>
      <c r="K1" s="147"/>
    </row>
    <row r="2" spans="1:16" s="9" customFormat="1" ht="18" customHeight="1" x14ac:dyDescent="0.25">
      <c r="B2" s="148" t="s">
        <v>53</v>
      </c>
      <c r="C2" s="149"/>
      <c r="D2" s="149"/>
      <c r="E2" s="150"/>
      <c r="F2" s="2"/>
      <c r="G2" s="154" t="s">
        <v>54</v>
      </c>
      <c r="H2" s="155"/>
      <c r="I2" s="2"/>
      <c r="J2" s="158" t="s">
        <v>55</v>
      </c>
      <c r="K2" s="159"/>
    </row>
    <row r="3" spans="1:16" s="9" customFormat="1" ht="18" customHeight="1" x14ac:dyDescent="0.25">
      <c r="B3" s="151"/>
      <c r="C3" s="152"/>
      <c r="D3" s="152"/>
      <c r="E3" s="153"/>
      <c r="F3" s="2"/>
      <c r="G3" s="156"/>
      <c r="H3" s="157"/>
      <c r="I3" s="2"/>
      <c r="J3" s="160"/>
      <c r="K3" s="161"/>
    </row>
    <row r="4" spans="1:16" ht="8.25" customHeight="1" x14ac:dyDescent="0.2">
      <c r="A4" s="11"/>
    </row>
    <row r="5" spans="1:16" s="10" customFormat="1" ht="6" customHeight="1" x14ac:dyDescent="0.2">
      <c r="B5" s="15"/>
      <c r="C5" s="16"/>
      <c r="D5" s="17"/>
      <c r="E5" s="18"/>
      <c r="G5" s="19"/>
      <c r="H5" s="20"/>
      <c r="J5" s="19"/>
      <c r="K5" s="18"/>
    </row>
    <row r="6" spans="1:16" ht="13.35" customHeight="1" x14ac:dyDescent="0.2">
      <c r="A6" s="11"/>
      <c r="B6" s="21"/>
      <c r="C6" s="22" t="s">
        <v>56</v>
      </c>
      <c r="D6" s="22"/>
      <c r="E6" s="23"/>
      <c r="F6" s="24"/>
      <c r="G6" s="25" t="s">
        <v>57</v>
      </c>
      <c r="H6" s="26" t="s">
        <v>58</v>
      </c>
      <c r="I6" s="24"/>
      <c r="J6" s="6" t="s">
        <v>57</v>
      </c>
      <c r="K6" s="5" t="s">
        <v>58</v>
      </c>
    </row>
    <row r="7" spans="1:16" s="10" customFormat="1" ht="5.25" customHeight="1" x14ac:dyDescent="0.2">
      <c r="B7" s="21"/>
      <c r="C7" s="27"/>
      <c r="D7" s="27"/>
      <c r="E7" s="28"/>
      <c r="F7" s="29"/>
      <c r="G7" s="30"/>
      <c r="H7" s="31"/>
      <c r="I7" s="29"/>
      <c r="J7" s="30"/>
      <c r="K7" s="32"/>
    </row>
    <row r="8" spans="1:16" s="35" customFormat="1" ht="12.75" customHeight="1" x14ac:dyDescent="0.2">
      <c r="B8" s="33"/>
      <c r="C8" s="142" t="s">
        <v>59</v>
      </c>
      <c r="D8" s="143"/>
      <c r="E8" s="34"/>
      <c r="G8" s="36"/>
      <c r="H8" s="37"/>
      <c r="J8" s="36"/>
      <c r="K8" s="34"/>
    </row>
    <row r="9" spans="1:16" s="35" customFormat="1" ht="4.3499999999999996" customHeight="1" x14ac:dyDescent="0.2">
      <c r="B9" s="33"/>
      <c r="E9" s="34"/>
      <c r="G9" s="38"/>
      <c r="H9" s="39"/>
      <c r="J9" s="36"/>
      <c r="K9" s="34"/>
    </row>
    <row r="10" spans="1:16" s="10" customFormat="1" ht="11.1" customHeight="1" x14ac:dyDescent="0.2">
      <c r="B10" s="21"/>
      <c r="C10" s="2" t="s">
        <v>60</v>
      </c>
      <c r="D10" s="2"/>
      <c r="E10" s="40"/>
      <c r="F10" s="2"/>
      <c r="G10" s="41">
        <v>0.9</v>
      </c>
      <c r="H10" s="41">
        <v>0.9</v>
      </c>
      <c r="I10" s="2"/>
      <c r="J10" s="42"/>
      <c r="K10" s="42"/>
      <c r="L10" s="162" t="s">
        <v>61</v>
      </c>
      <c r="M10" s="162"/>
      <c r="N10" s="162"/>
      <c r="O10" s="162"/>
      <c r="P10" s="162"/>
    </row>
    <row r="11" spans="1:16" s="10" customFormat="1" ht="11.1" customHeight="1" x14ac:dyDescent="0.2">
      <c r="B11" s="21"/>
      <c r="C11" s="2" t="s">
        <v>62</v>
      </c>
      <c r="D11" s="2"/>
      <c r="E11" s="40"/>
      <c r="F11" s="2"/>
      <c r="G11" s="41">
        <v>0.9</v>
      </c>
      <c r="H11" s="41">
        <v>0.9</v>
      </c>
      <c r="I11" s="2"/>
      <c r="J11" s="42"/>
      <c r="K11" s="42"/>
      <c r="L11" s="163" t="s">
        <v>63</v>
      </c>
      <c r="M11" s="163"/>
      <c r="N11" s="163"/>
      <c r="O11" s="163"/>
      <c r="P11" s="163"/>
    </row>
    <row r="12" spans="1:16" s="10" customFormat="1" ht="11.1" customHeight="1" x14ac:dyDescent="0.2">
      <c r="B12" s="21"/>
      <c r="C12" s="2" t="s">
        <v>64</v>
      </c>
      <c r="D12" s="2"/>
      <c r="E12" s="40"/>
      <c r="F12" s="2"/>
      <c r="G12" s="41">
        <v>0.9</v>
      </c>
      <c r="H12" s="41">
        <v>0.9</v>
      </c>
      <c r="I12" s="2"/>
      <c r="J12" s="42"/>
      <c r="K12" s="42"/>
      <c r="L12" s="43" t="s">
        <v>65</v>
      </c>
      <c r="M12" s="43" t="s">
        <v>66</v>
      </c>
      <c r="N12" s="43" t="s">
        <v>67</v>
      </c>
      <c r="O12" s="43" t="s">
        <v>68</v>
      </c>
      <c r="P12" s="43" t="s">
        <v>69</v>
      </c>
    </row>
    <row r="13" spans="1:16" s="10" customFormat="1" ht="11.1" customHeight="1" x14ac:dyDescent="0.2">
      <c r="B13" s="21"/>
      <c r="C13" s="2" t="s">
        <v>70</v>
      </c>
      <c r="D13" s="2"/>
      <c r="E13" s="40"/>
      <c r="F13" s="2"/>
      <c r="G13" s="41">
        <v>0.9</v>
      </c>
      <c r="H13" s="41">
        <v>0.9</v>
      </c>
      <c r="I13" s="2"/>
      <c r="J13" s="42"/>
      <c r="K13" s="42"/>
      <c r="L13" s="44" t="s">
        <v>71</v>
      </c>
      <c r="M13" s="45">
        <v>30</v>
      </c>
      <c r="N13" s="45">
        <v>205000</v>
      </c>
      <c r="O13" s="45">
        <f>+M13*N13</f>
        <v>6150000</v>
      </c>
      <c r="P13" s="164">
        <f>+O13+O14</f>
        <v>9665000</v>
      </c>
    </row>
    <row r="14" spans="1:16" s="10" customFormat="1" ht="11.1" customHeight="1" x14ac:dyDescent="0.2">
      <c r="B14" s="21"/>
      <c r="C14" s="2" t="s">
        <v>72</v>
      </c>
      <c r="D14" s="2"/>
      <c r="E14" s="40"/>
      <c r="F14" s="2"/>
      <c r="G14" s="41">
        <v>0.9</v>
      </c>
      <c r="H14" s="41">
        <v>0.9</v>
      </c>
      <c r="I14" s="2"/>
      <c r="J14" s="42"/>
      <c r="K14" s="42"/>
      <c r="L14" s="44" t="s">
        <v>73</v>
      </c>
      <c r="M14" s="45">
        <v>19</v>
      </c>
      <c r="N14" s="45">
        <v>185000</v>
      </c>
      <c r="O14" s="45">
        <f>+M14*N14</f>
        <v>3515000</v>
      </c>
      <c r="P14" s="165"/>
    </row>
    <row r="15" spans="1:16" s="10" customFormat="1" ht="11.1" customHeight="1" x14ac:dyDescent="0.2">
      <c r="B15" s="21"/>
      <c r="C15" s="2" t="s">
        <v>74</v>
      </c>
      <c r="D15" s="2"/>
      <c r="E15" s="40"/>
      <c r="F15" s="2"/>
      <c r="G15" s="41">
        <v>0.9</v>
      </c>
      <c r="H15" s="41">
        <v>0.9</v>
      </c>
      <c r="I15" s="2"/>
      <c r="J15" s="42"/>
      <c r="K15" s="42"/>
      <c r="L15" s="44"/>
      <c r="M15" s="44"/>
      <c r="N15" s="44"/>
      <c r="O15" s="44"/>
      <c r="P15" s="166"/>
    </row>
    <row r="16" spans="1:16" s="10" customFormat="1" ht="11.1" customHeight="1" x14ac:dyDescent="0.2">
      <c r="B16" s="21"/>
      <c r="C16" s="2" t="s">
        <v>75</v>
      </c>
      <c r="D16" s="2"/>
      <c r="E16" s="40"/>
      <c r="F16" s="2"/>
      <c r="G16" s="41">
        <v>0.9</v>
      </c>
      <c r="H16" s="41">
        <v>0.9</v>
      </c>
      <c r="I16" s="2"/>
      <c r="J16" s="42"/>
      <c r="K16" s="42"/>
      <c r="L16" s="43" t="s">
        <v>76</v>
      </c>
      <c r="M16" s="43"/>
      <c r="N16" s="43" t="s">
        <v>77</v>
      </c>
      <c r="O16" s="43" t="s">
        <v>20</v>
      </c>
      <c r="P16" s="43" t="s">
        <v>21</v>
      </c>
    </row>
    <row r="17" spans="2:16" s="10" customFormat="1" ht="11.1" customHeight="1" x14ac:dyDescent="0.2">
      <c r="B17" s="21"/>
      <c r="C17" s="2" t="s">
        <v>78</v>
      </c>
      <c r="D17" s="2"/>
      <c r="E17" s="40"/>
      <c r="F17" s="2"/>
      <c r="G17" s="41">
        <v>0.9</v>
      </c>
      <c r="H17" s="41">
        <v>0.9</v>
      </c>
      <c r="I17" s="2"/>
      <c r="J17" s="42" t="s">
        <v>79</v>
      </c>
      <c r="K17" s="42" t="s">
        <v>79</v>
      </c>
      <c r="L17" s="44" t="s">
        <v>80</v>
      </c>
      <c r="M17" s="45">
        <f>+P13</f>
        <v>9665000</v>
      </c>
      <c r="N17" s="46">
        <v>50000</v>
      </c>
      <c r="O17" s="47">
        <f>+(M17+N17)*3%</f>
        <v>291450</v>
      </c>
      <c r="P17" s="47">
        <f>SUM(M17:O17)</f>
        <v>10006450</v>
      </c>
    </row>
    <row r="18" spans="2:16" s="10" customFormat="1" ht="11.1" customHeight="1" x14ac:dyDescent="0.2">
      <c r="B18" s="21"/>
      <c r="C18" s="2" t="s">
        <v>81</v>
      </c>
      <c r="D18" s="2"/>
      <c r="E18" s="40"/>
      <c r="F18" s="2"/>
      <c r="G18" s="41">
        <v>0.9</v>
      </c>
      <c r="H18" s="41">
        <v>0.9</v>
      </c>
      <c r="I18" s="2"/>
      <c r="J18" s="42"/>
      <c r="K18" s="42"/>
    </row>
    <row r="19" spans="2:16" s="35" customFormat="1" ht="11.1" customHeight="1" x14ac:dyDescent="0.2">
      <c r="B19" s="33"/>
      <c r="C19" s="2" t="s">
        <v>82</v>
      </c>
      <c r="D19" s="2"/>
      <c r="E19" s="48"/>
      <c r="F19" s="49"/>
      <c r="G19" s="41">
        <v>0.9</v>
      </c>
      <c r="H19" s="41">
        <v>0.9</v>
      </c>
      <c r="I19" s="49"/>
      <c r="J19" s="42"/>
      <c r="K19" s="42"/>
    </row>
    <row r="20" spans="2:16" s="10" customFormat="1" ht="11.1" customHeight="1" x14ac:dyDescent="0.2">
      <c r="B20" s="21"/>
      <c r="C20" s="2" t="s">
        <v>83</v>
      </c>
      <c r="D20" s="2"/>
      <c r="E20" s="40"/>
      <c r="F20" s="2"/>
      <c r="G20" s="41">
        <v>0.9</v>
      </c>
      <c r="H20" s="41">
        <v>0.9</v>
      </c>
      <c r="I20" s="2"/>
      <c r="J20" s="42"/>
      <c r="K20" s="42"/>
      <c r="N20" s="10" t="s">
        <v>84</v>
      </c>
    </row>
    <row r="21" spans="2:16" s="10" customFormat="1" ht="11.1" customHeight="1" x14ac:dyDescent="0.2">
      <c r="B21" s="21"/>
      <c r="C21" s="2" t="s">
        <v>85</v>
      </c>
      <c r="D21" s="2"/>
      <c r="E21" s="40"/>
      <c r="F21" s="2"/>
      <c r="G21" s="41">
        <v>0.9</v>
      </c>
      <c r="H21" s="41">
        <v>0.9</v>
      </c>
      <c r="I21" s="2"/>
      <c r="J21" s="42"/>
      <c r="K21" s="42"/>
    </row>
    <row r="22" spans="2:16" s="10" customFormat="1" ht="11.1" customHeight="1" x14ac:dyDescent="0.2">
      <c r="B22" s="21"/>
      <c r="C22" s="2" t="s">
        <v>86</v>
      </c>
      <c r="D22" s="2"/>
      <c r="E22" s="40"/>
      <c r="F22" s="2"/>
      <c r="G22" s="41">
        <v>0.9</v>
      </c>
      <c r="H22" s="41">
        <v>0.9</v>
      </c>
      <c r="I22" s="2" t="s">
        <v>84</v>
      </c>
      <c r="J22" s="42"/>
      <c r="K22" s="42"/>
    </row>
    <row r="23" spans="2:16" s="10" customFormat="1" ht="11.1" customHeight="1" x14ac:dyDescent="0.2">
      <c r="B23" s="21"/>
      <c r="C23" s="2" t="s">
        <v>87</v>
      </c>
      <c r="D23" s="2"/>
      <c r="E23" s="40"/>
      <c r="F23" s="2"/>
      <c r="G23" s="41">
        <v>0.9</v>
      </c>
      <c r="H23" s="41">
        <v>0.9</v>
      </c>
      <c r="I23" s="2"/>
      <c r="J23" s="167" t="s">
        <v>88</v>
      </c>
      <c r="K23" s="168"/>
    </row>
    <row r="24" spans="2:16" s="10" customFormat="1" ht="11.1" customHeight="1" x14ac:dyDescent="0.2">
      <c r="B24" s="21"/>
      <c r="C24" s="2" t="s">
        <v>89</v>
      </c>
      <c r="D24" s="2"/>
      <c r="E24" s="40"/>
      <c r="F24" s="2"/>
      <c r="G24" s="41">
        <v>0.6</v>
      </c>
      <c r="H24" s="41">
        <v>0.6</v>
      </c>
      <c r="I24" s="2"/>
      <c r="J24" s="167"/>
      <c r="K24" s="168"/>
    </row>
    <row r="25" spans="2:16" s="10" customFormat="1" ht="4.3499999999999996" customHeight="1" x14ac:dyDescent="0.2">
      <c r="B25" s="21"/>
      <c r="C25" s="2"/>
      <c r="D25" s="2"/>
      <c r="E25" s="40"/>
      <c r="F25" s="2"/>
      <c r="G25" s="50"/>
      <c r="H25" s="51"/>
      <c r="I25" s="2"/>
      <c r="J25" s="42"/>
      <c r="K25" s="42"/>
    </row>
    <row r="26" spans="2:16" s="35" customFormat="1" ht="13.35" customHeight="1" x14ac:dyDescent="0.2">
      <c r="B26" s="33"/>
      <c r="C26" s="142" t="s">
        <v>90</v>
      </c>
      <c r="D26" s="143"/>
      <c r="E26" s="48"/>
      <c r="F26" s="49"/>
      <c r="G26" s="50"/>
      <c r="H26" s="51"/>
      <c r="I26" s="49"/>
      <c r="J26" s="42"/>
      <c r="K26" s="42"/>
    </row>
    <row r="27" spans="2:16" s="35" customFormat="1" ht="4.3499999999999996" customHeight="1" x14ac:dyDescent="0.2">
      <c r="B27" s="33"/>
      <c r="C27" s="2"/>
      <c r="D27" s="2"/>
      <c r="E27" s="48"/>
      <c r="F27" s="49"/>
      <c r="G27" s="50"/>
      <c r="H27" s="51"/>
      <c r="I27" s="49"/>
      <c r="J27" s="42"/>
      <c r="K27" s="42"/>
    </row>
    <row r="28" spans="2:16" s="10" customFormat="1" ht="12" customHeight="1" x14ac:dyDescent="0.2">
      <c r="B28" s="21"/>
      <c r="C28" s="4" t="s">
        <v>91</v>
      </c>
      <c r="D28" s="4"/>
      <c r="E28" s="40"/>
      <c r="F28" s="2"/>
      <c r="G28" s="41">
        <v>0.9</v>
      </c>
      <c r="H28" s="41">
        <v>0.9</v>
      </c>
      <c r="I28" s="2"/>
      <c r="J28" s="42" t="s">
        <v>79</v>
      </c>
      <c r="K28" s="42" t="s">
        <v>79</v>
      </c>
    </row>
    <row r="29" spans="2:16" s="10" customFormat="1" ht="12" customHeight="1" x14ac:dyDescent="0.2">
      <c r="B29" s="21"/>
      <c r="C29" s="4" t="s">
        <v>92</v>
      </c>
      <c r="D29" s="4"/>
      <c r="E29" s="40"/>
      <c r="F29" s="2"/>
      <c r="G29" s="41">
        <v>0.9</v>
      </c>
      <c r="H29" s="41">
        <v>0.9</v>
      </c>
      <c r="I29" s="2"/>
      <c r="J29" s="52"/>
      <c r="K29" s="52"/>
    </row>
    <row r="30" spans="2:16" s="10" customFormat="1" ht="12" customHeight="1" x14ac:dyDescent="0.2">
      <c r="B30" s="21"/>
      <c r="C30" s="4" t="s">
        <v>93</v>
      </c>
      <c r="D30" s="4"/>
      <c r="E30" s="3"/>
      <c r="F30" s="2"/>
      <c r="G30" s="41">
        <v>0.9</v>
      </c>
      <c r="H30" s="41">
        <v>0.9</v>
      </c>
      <c r="I30" s="2"/>
      <c r="J30" s="53" t="s">
        <v>94</v>
      </c>
      <c r="K30" s="53" t="s">
        <v>94</v>
      </c>
    </row>
    <row r="31" spans="2:16" s="10" customFormat="1" ht="4.3499999999999996" customHeight="1" x14ac:dyDescent="0.2">
      <c r="B31" s="21"/>
      <c r="C31" s="2"/>
      <c r="D31" s="2"/>
      <c r="E31" s="40"/>
      <c r="F31" s="2"/>
      <c r="G31" s="50"/>
      <c r="H31" s="51"/>
      <c r="I31" s="2"/>
      <c r="J31" s="42"/>
      <c r="K31" s="42"/>
    </row>
    <row r="32" spans="2:16" s="10" customFormat="1" ht="13.35" customHeight="1" x14ac:dyDescent="0.2">
      <c r="B32" s="21"/>
      <c r="C32" s="142" t="s">
        <v>95</v>
      </c>
      <c r="D32" s="143"/>
      <c r="E32" s="40"/>
      <c r="F32" s="2"/>
      <c r="G32" s="50"/>
      <c r="H32" s="51"/>
      <c r="I32" s="2"/>
      <c r="J32" s="42"/>
      <c r="K32" s="42"/>
    </row>
    <row r="33" spans="1:17" s="10" customFormat="1" ht="4.3499999999999996" customHeight="1" x14ac:dyDescent="0.2">
      <c r="B33" s="21"/>
      <c r="C33" s="2"/>
      <c r="D33" s="2"/>
      <c r="E33" s="40"/>
      <c r="F33" s="2"/>
      <c r="G33" s="50"/>
      <c r="H33" s="51"/>
      <c r="I33" s="2"/>
      <c r="J33" s="42"/>
      <c r="K33" s="42"/>
    </row>
    <row r="34" spans="1:17" s="10" customFormat="1" ht="12" customHeight="1" x14ac:dyDescent="0.2">
      <c r="B34" s="21"/>
      <c r="C34" s="2" t="s">
        <v>96</v>
      </c>
      <c r="D34" s="2"/>
      <c r="E34" s="54"/>
      <c r="F34" s="2"/>
      <c r="G34" s="41">
        <v>1</v>
      </c>
      <c r="H34" s="41">
        <v>1</v>
      </c>
      <c r="I34" s="2"/>
      <c r="J34" s="55" t="s">
        <v>97</v>
      </c>
      <c r="K34" s="55" t="s">
        <v>97</v>
      </c>
      <c r="L34" s="11"/>
      <c r="M34" s="11"/>
      <c r="N34" s="11"/>
      <c r="O34" s="11"/>
      <c r="P34" s="11"/>
      <c r="Q34" s="11"/>
    </row>
    <row r="35" spans="1:17" s="10" customFormat="1" ht="12" customHeight="1" x14ac:dyDescent="0.2">
      <c r="B35" s="21"/>
      <c r="C35" s="2" t="s">
        <v>98</v>
      </c>
      <c r="D35" s="2"/>
      <c r="E35" s="54"/>
      <c r="F35" s="2"/>
      <c r="G35" s="41">
        <v>1</v>
      </c>
      <c r="H35" s="41">
        <v>1</v>
      </c>
      <c r="I35" s="2"/>
      <c r="J35" s="56"/>
      <c r="K35" s="57"/>
    </row>
    <row r="36" spans="1:17" s="10" customFormat="1" ht="12" customHeight="1" x14ac:dyDescent="0.2">
      <c r="B36" s="21"/>
      <c r="C36" s="2" t="s">
        <v>99</v>
      </c>
      <c r="D36" s="2"/>
      <c r="E36" s="40"/>
      <c r="F36" s="2"/>
      <c r="G36" s="41">
        <v>1</v>
      </c>
      <c r="H36" s="41">
        <v>1</v>
      </c>
      <c r="I36" s="2"/>
      <c r="J36" s="56"/>
      <c r="K36" s="57"/>
    </row>
    <row r="37" spans="1:17" s="35" customFormat="1" ht="4.3499999999999996" customHeight="1" x14ac:dyDescent="0.2">
      <c r="B37" s="33"/>
      <c r="C37" s="49"/>
      <c r="D37" s="49"/>
      <c r="E37" s="48"/>
      <c r="F37" s="49"/>
      <c r="G37" s="50"/>
      <c r="H37" s="51"/>
      <c r="I37" s="49"/>
      <c r="J37" s="42"/>
      <c r="K37" s="42"/>
    </row>
    <row r="38" spans="1:17" s="10" customFormat="1" ht="13.35" customHeight="1" x14ac:dyDescent="0.2">
      <c r="B38" s="21"/>
      <c r="C38" s="142" t="s">
        <v>100</v>
      </c>
      <c r="D38" s="143"/>
      <c r="E38" s="40"/>
      <c r="F38" s="2"/>
      <c r="G38" s="50"/>
      <c r="H38" s="51"/>
      <c r="I38" s="2"/>
      <c r="J38" s="42"/>
      <c r="K38" s="42"/>
    </row>
    <row r="39" spans="1:17" s="10" customFormat="1" ht="4.3499999999999996" customHeight="1" x14ac:dyDescent="0.2">
      <c r="B39" s="21"/>
      <c r="C39" s="2"/>
      <c r="D39" s="2"/>
      <c r="E39" s="40"/>
      <c r="F39" s="2"/>
      <c r="G39" s="50"/>
      <c r="H39" s="51"/>
      <c r="I39" s="2"/>
      <c r="J39" s="42"/>
      <c r="K39" s="42"/>
    </row>
    <row r="40" spans="1:17" s="10" customFormat="1" ht="12" customHeight="1" x14ac:dyDescent="0.2">
      <c r="B40" s="21"/>
      <c r="C40" s="2" t="s">
        <v>101</v>
      </c>
      <c r="D40" s="2"/>
      <c r="E40" s="58"/>
      <c r="F40" s="59"/>
      <c r="G40" s="41">
        <v>0.9</v>
      </c>
      <c r="H40" s="41">
        <v>0.9</v>
      </c>
      <c r="I40" s="59"/>
      <c r="J40" s="42" t="s">
        <v>79</v>
      </c>
      <c r="K40" s="42" t="s">
        <v>79</v>
      </c>
    </row>
    <row r="41" spans="1:17" s="10" customFormat="1" ht="12" customHeight="1" x14ac:dyDescent="0.2">
      <c r="B41" s="21"/>
      <c r="C41" s="2" t="s">
        <v>102</v>
      </c>
      <c r="D41" s="2"/>
      <c r="E41" s="40"/>
      <c r="F41" s="2"/>
      <c r="G41" s="41">
        <v>0.9</v>
      </c>
      <c r="H41" s="41">
        <v>0.9</v>
      </c>
      <c r="I41" s="2"/>
      <c r="J41" s="60"/>
      <c r="K41" s="61"/>
    </row>
    <row r="42" spans="1:17" s="10" customFormat="1" ht="12" customHeight="1" x14ac:dyDescent="0.2">
      <c r="B42" s="21"/>
      <c r="C42" s="2" t="s">
        <v>103</v>
      </c>
      <c r="D42" s="2"/>
      <c r="E42" s="40"/>
      <c r="F42" s="2"/>
      <c r="G42" s="41">
        <v>0.9</v>
      </c>
      <c r="H42" s="41">
        <v>0.9</v>
      </c>
      <c r="I42" s="2"/>
      <c r="J42" s="60"/>
      <c r="K42" s="61"/>
    </row>
    <row r="43" spans="1:17" s="10" customFormat="1" ht="12" customHeight="1" x14ac:dyDescent="0.2">
      <c r="B43" s="21"/>
      <c r="C43" s="2" t="s">
        <v>104</v>
      </c>
      <c r="D43" s="2"/>
      <c r="E43" s="40"/>
      <c r="F43" s="2"/>
      <c r="G43" s="41">
        <v>0.9</v>
      </c>
      <c r="H43" s="41">
        <v>0.9</v>
      </c>
      <c r="I43" s="2"/>
      <c r="J43" s="60"/>
      <c r="K43" s="61"/>
    </row>
    <row r="44" spans="1:17" s="10" customFormat="1" ht="3.75" customHeight="1" x14ac:dyDescent="0.2">
      <c r="A44" s="2"/>
      <c r="B44" s="62"/>
      <c r="C44" s="2"/>
      <c r="D44" s="2"/>
      <c r="E44" s="2"/>
      <c r="F44" s="63"/>
      <c r="G44" s="40"/>
      <c r="H44" s="64"/>
      <c r="I44" s="2"/>
      <c r="J44" s="42"/>
      <c r="K44" s="42"/>
    </row>
    <row r="45" spans="1:17" s="10" customFormat="1" ht="13.35" customHeight="1" x14ac:dyDescent="0.2">
      <c r="B45" s="21"/>
      <c r="C45" s="142" t="s">
        <v>105</v>
      </c>
      <c r="D45" s="143"/>
      <c r="E45" s="40"/>
      <c r="F45" s="2"/>
      <c r="G45" s="50"/>
      <c r="H45" s="51"/>
      <c r="I45" s="2"/>
      <c r="J45" s="42"/>
      <c r="K45" s="42"/>
    </row>
    <row r="46" spans="1:17" s="10" customFormat="1" ht="4.3499999999999996" customHeight="1" x14ac:dyDescent="0.2">
      <c r="B46" s="21"/>
      <c r="C46" s="49"/>
      <c r="D46" s="49"/>
      <c r="E46" s="40"/>
      <c r="F46" s="2"/>
      <c r="G46" s="50"/>
      <c r="H46" s="51"/>
      <c r="I46" s="2"/>
      <c r="J46" s="42"/>
      <c r="K46" s="42"/>
    </row>
    <row r="47" spans="1:17" s="10" customFormat="1" ht="12" customHeight="1" x14ac:dyDescent="0.2">
      <c r="B47" s="21"/>
      <c r="C47" s="2" t="s">
        <v>106</v>
      </c>
      <c r="D47" s="2"/>
      <c r="E47" s="54"/>
      <c r="F47" s="2"/>
      <c r="G47" s="41">
        <v>0.9</v>
      </c>
      <c r="H47" s="41">
        <v>0.9</v>
      </c>
      <c r="I47" s="2"/>
      <c r="J47" s="55">
        <v>225000</v>
      </c>
      <c r="K47" s="55">
        <v>225000</v>
      </c>
    </row>
    <row r="48" spans="1:17" s="10" customFormat="1" ht="4.3499999999999996" customHeight="1" x14ac:dyDescent="0.2">
      <c r="B48" s="21"/>
      <c r="C48" s="2"/>
      <c r="D48" s="2"/>
      <c r="E48" s="40"/>
      <c r="F48" s="2"/>
      <c r="G48" s="65"/>
      <c r="H48" s="64"/>
      <c r="I48" s="2"/>
      <c r="J48" s="42"/>
      <c r="K48" s="42"/>
    </row>
    <row r="49" spans="1:11" s="10" customFormat="1" ht="12" customHeight="1" x14ac:dyDescent="0.2">
      <c r="B49" s="21"/>
      <c r="C49" s="142" t="s">
        <v>107</v>
      </c>
      <c r="D49" s="143"/>
      <c r="E49" s="40"/>
      <c r="F49" s="2"/>
      <c r="G49" s="41">
        <v>0.9</v>
      </c>
      <c r="H49" s="41">
        <v>0.9</v>
      </c>
      <c r="I49" s="2"/>
      <c r="J49" s="144" t="s">
        <v>108</v>
      </c>
      <c r="K49" s="145"/>
    </row>
    <row r="50" spans="1:11" s="10" customFormat="1" ht="7.5" customHeight="1" x14ac:dyDescent="0.2">
      <c r="B50" s="21"/>
      <c r="C50" s="2"/>
      <c r="D50" s="2"/>
      <c r="E50" s="40"/>
      <c r="F50" s="2"/>
      <c r="G50" s="65"/>
      <c r="H50" s="64"/>
      <c r="I50" s="2"/>
      <c r="J50" s="144"/>
      <c r="K50" s="145"/>
    </row>
    <row r="51" spans="1:11" s="10" customFormat="1" ht="13.35" customHeight="1" x14ac:dyDescent="0.2">
      <c r="B51" s="21"/>
      <c r="C51" s="142" t="s">
        <v>109</v>
      </c>
      <c r="D51" s="143"/>
      <c r="E51" s="40"/>
      <c r="F51" s="2"/>
      <c r="G51" s="41">
        <v>0.9</v>
      </c>
      <c r="H51" s="41">
        <v>0.9</v>
      </c>
      <c r="I51" s="2"/>
      <c r="J51" s="144" t="s">
        <v>108</v>
      </c>
      <c r="K51" s="145"/>
    </row>
    <row r="52" spans="1:11" s="10" customFormat="1" ht="6.75" customHeight="1" x14ac:dyDescent="0.2">
      <c r="B52" s="21"/>
      <c r="C52" s="2"/>
      <c r="D52" s="2"/>
      <c r="E52" s="40"/>
      <c r="F52" s="2"/>
      <c r="G52" s="65"/>
      <c r="H52" s="64"/>
      <c r="I52" s="2"/>
      <c r="J52" s="144"/>
      <c r="K52" s="145"/>
    </row>
    <row r="53" spans="1:11" s="10" customFormat="1" ht="13.35" customHeight="1" x14ac:dyDescent="0.2">
      <c r="B53" s="21"/>
      <c r="C53" s="142" t="s">
        <v>110</v>
      </c>
      <c r="D53" s="143"/>
      <c r="E53" s="40"/>
      <c r="F53" s="2"/>
      <c r="G53" s="41">
        <v>0.9</v>
      </c>
      <c r="H53" s="41">
        <v>0.9</v>
      </c>
      <c r="I53" s="2"/>
      <c r="J53" s="144" t="s">
        <v>111</v>
      </c>
      <c r="K53" s="145"/>
    </row>
    <row r="54" spans="1:11" s="10" customFormat="1" ht="6.75" customHeight="1" x14ac:dyDescent="0.2">
      <c r="B54" s="21"/>
      <c r="C54" s="2"/>
      <c r="D54" s="2"/>
      <c r="E54" s="40"/>
      <c r="F54" s="2"/>
      <c r="G54" s="50"/>
      <c r="H54" s="51"/>
      <c r="I54" s="2"/>
      <c r="J54" s="144"/>
      <c r="K54" s="145"/>
    </row>
    <row r="55" spans="1:11" s="10" customFormat="1" ht="12" customHeight="1" x14ac:dyDescent="0.2">
      <c r="B55" s="21"/>
      <c r="C55" s="142" t="s">
        <v>112</v>
      </c>
      <c r="D55" s="143"/>
      <c r="E55" s="40"/>
      <c r="F55" s="2"/>
      <c r="G55" s="41">
        <v>0.9</v>
      </c>
      <c r="H55" s="41">
        <v>0.9</v>
      </c>
      <c r="I55" s="2"/>
      <c r="J55" s="170" t="s">
        <v>113</v>
      </c>
      <c r="K55" s="171"/>
    </row>
    <row r="56" spans="1:11" s="10" customFormat="1" ht="6.75" customHeight="1" x14ac:dyDescent="0.2">
      <c r="B56" s="21"/>
      <c r="C56" s="49"/>
      <c r="D56" s="49"/>
      <c r="E56" s="40"/>
      <c r="F56" s="2"/>
      <c r="G56" s="65"/>
      <c r="H56" s="64"/>
      <c r="I56" s="2"/>
      <c r="J56" s="42"/>
      <c r="K56" s="42"/>
    </row>
    <row r="57" spans="1:11" s="10" customFormat="1" ht="12" customHeight="1" x14ac:dyDescent="0.2">
      <c r="B57" s="21"/>
      <c r="C57" s="142" t="s">
        <v>114</v>
      </c>
      <c r="D57" s="172"/>
      <c r="E57" s="40"/>
      <c r="F57" s="2"/>
      <c r="G57" s="65"/>
      <c r="H57" s="64"/>
      <c r="I57" s="2"/>
      <c r="J57" s="42"/>
      <c r="K57" s="42"/>
    </row>
    <row r="58" spans="1:11" s="10" customFormat="1" ht="6.75" customHeight="1" x14ac:dyDescent="0.2">
      <c r="B58" s="21"/>
      <c r="C58" s="49"/>
      <c r="D58" s="49"/>
      <c r="E58" s="40"/>
      <c r="F58" s="2"/>
      <c r="G58" s="65"/>
      <c r="H58" s="64"/>
      <c r="I58" s="2"/>
      <c r="J58" s="42"/>
      <c r="K58" s="42"/>
    </row>
    <row r="59" spans="1:11" s="10" customFormat="1" ht="12" customHeight="1" x14ac:dyDescent="0.2">
      <c r="B59" s="21"/>
      <c r="C59" s="2" t="s">
        <v>115</v>
      </c>
      <c r="D59" s="2"/>
      <c r="E59" s="54"/>
      <c r="F59" s="2"/>
      <c r="G59" s="41">
        <v>0.9</v>
      </c>
      <c r="H59" s="41">
        <v>0.9</v>
      </c>
      <c r="I59" s="2"/>
      <c r="J59" s="55" t="s">
        <v>116</v>
      </c>
      <c r="K59" s="55" t="s">
        <v>117</v>
      </c>
    </row>
    <row r="60" spans="1:11" s="10" customFormat="1" ht="7.35" customHeight="1" x14ac:dyDescent="0.2">
      <c r="B60" s="21"/>
      <c r="C60" s="2"/>
      <c r="D60" s="2"/>
      <c r="E60" s="40"/>
      <c r="F60" s="2"/>
      <c r="G60" s="66"/>
      <c r="H60" s="67"/>
      <c r="I60" s="2"/>
      <c r="J60" s="1"/>
      <c r="K60" s="68"/>
    </row>
    <row r="61" spans="1:11" ht="13.35" customHeight="1" x14ac:dyDescent="0.2">
      <c r="A61" s="11"/>
      <c r="B61" s="21"/>
      <c r="C61" s="69" t="s">
        <v>118</v>
      </c>
      <c r="D61" s="69"/>
      <c r="E61" s="70"/>
      <c r="F61" s="71"/>
      <c r="G61" s="66"/>
      <c r="H61" s="67"/>
      <c r="I61" s="69"/>
      <c r="J61" s="173" t="s">
        <v>119</v>
      </c>
      <c r="K61" s="174"/>
    </row>
    <row r="62" spans="1:11" s="10" customFormat="1" ht="4.5" customHeight="1" x14ac:dyDescent="0.2">
      <c r="B62" s="21"/>
      <c r="C62" s="2"/>
      <c r="D62" s="2"/>
      <c r="E62" s="40"/>
      <c r="F62" s="2"/>
      <c r="G62" s="66"/>
      <c r="H62" s="67"/>
      <c r="I62" s="2"/>
      <c r="J62" s="1"/>
      <c r="K62" s="68"/>
    </row>
    <row r="63" spans="1:11" ht="13.35" customHeight="1" x14ac:dyDescent="0.2">
      <c r="A63" s="11"/>
      <c r="B63" s="21"/>
      <c r="C63" s="69" t="s">
        <v>120</v>
      </c>
      <c r="D63" s="69"/>
      <c r="E63" s="70"/>
      <c r="F63" s="71"/>
      <c r="G63" s="66"/>
      <c r="H63" s="67"/>
      <c r="I63" s="69"/>
      <c r="J63" s="173" t="s">
        <v>121</v>
      </c>
      <c r="K63" s="174"/>
    </row>
    <row r="64" spans="1:11" s="10" customFormat="1" ht="3.75" customHeight="1" x14ac:dyDescent="0.2">
      <c r="B64" s="21"/>
      <c r="C64" s="2"/>
      <c r="D64" s="2"/>
      <c r="E64" s="40"/>
      <c r="F64" s="2"/>
      <c r="G64" s="66"/>
      <c r="H64" s="67"/>
      <c r="I64" s="2"/>
      <c r="J64" s="1"/>
      <c r="K64" s="68"/>
    </row>
    <row r="65" spans="1:11" s="10" customFormat="1" ht="3.75" customHeight="1" x14ac:dyDescent="0.2">
      <c r="B65" s="72"/>
      <c r="C65" s="73"/>
      <c r="D65" s="73"/>
      <c r="E65" s="74"/>
      <c r="F65" s="2"/>
      <c r="G65" s="75"/>
      <c r="H65" s="76"/>
      <c r="I65" s="2"/>
      <c r="J65" s="77"/>
      <c r="K65" s="78"/>
    </row>
    <row r="66" spans="1:11" ht="7.5" customHeight="1" x14ac:dyDescent="0.2">
      <c r="A66" s="11"/>
      <c r="C66" s="2"/>
      <c r="D66" s="2"/>
      <c r="E66" s="2"/>
      <c r="F66" s="2"/>
      <c r="G66" s="79"/>
      <c r="H66" s="79"/>
      <c r="I66" s="2"/>
      <c r="J66" s="80"/>
    </row>
    <row r="67" spans="1:11" ht="11.1" customHeight="1" x14ac:dyDescent="0.2">
      <c r="A67" s="11"/>
      <c r="B67" s="175" t="s">
        <v>122</v>
      </c>
      <c r="C67" s="176"/>
      <c r="D67" s="179" t="s">
        <v>123</v>
      </c>
      <c r="E67" s="180"/>
      <c r="F67" s="180"/>
      <c r="G67" s="180"/>
      <c r="H67" s="180"/>
      <c r="I67" s="180"/>
      <c r="J67" s="180"/>
      <c r="K67" s="181"/>
    </row>
    <row r="68" spans="1:11" ht="11.1" customHeight="1" x14ac:dyDescent="0.2">
      <c r="A68" s="11"/>
      <c r="B68" s="177"/>
      <c r="C68" s="178"/>
      <c r="D68" s="182"/>
      <c r="E68" s="183"/>
      <c r="F68" s="183"/>
      <c r="G68" s="183"/>
      <c r="H68" s="183"/>
      <c r="I68" s="183"/>
      <c r="J68" s="183"/>
      <c r="K68" s="184"/>
    </row>
    <row r="69" spans="1:11" ht="3" customHeight="1" x14ac:dyDescent="0.2">
      <c r="A69" s="11"/>
      <c r="C69" s="2"/>
      <c r="D69" s="2"/>
      <c r="E69" s="2"/>
      <c r="F69" s="2"/>
      <c r="G69" s="79"/>
      <c r="H69" s="79"/>
      <c r="I69" s="2"/>
      <c r="J69" s="80"/>
    </row>
    <row r="70" spans="1:11" ht="16.5" customHeight="1" x14ac:dyDescent="0.2">
      <c r="A70" s="11"/>
      <c r="B70" s="185" t="s">
        <v>124</v>
      </c>
      <c r="C70" s="185"/>
      <c r="D70" s="186" t="s">
        <v>125</v>
      </c>
      <c r="E70" s="186"/>
      <c r="F70" s="186"/>
      <c r="G70" s="186"/>
      <c r="H70" s="186"/>
      <c r="I70" s="186"/>
      <c r="J70" s="186"/>
      <c r="K70" s="186"/>
    </row>
    <row r="71" spans="1:11" ht="3" customHeight="1" x14ac:dyDescent="0.2">
      <c r="A71" s="11"/>
      <c r="B71" s="14"/>
      <c r="C71" s="81"/>
      <c r="D71" s="81"/>
      <c r="E71" s="82"/>
      <c r="F71" s="82"/>
      <c r="G71" s="82"/>
      <c r="H71" s="82"/>
      <c r="I71" s="82"/>
      <c r="J71" s="82"/>
      <c r="K71" s="82"/>
    </row>
    <row r="72" spans="1:11" x14ac:dyDescent="0.2">
      <c r="A72" s="11"/>
    </row>
    <row r="73" spans="1:11" ht="36" customHeight="1" x14ac:dyDescent="0.2">
      <c r="A73" s="11"/>
      <c r="C73" s="169" t="s">
        <v>126</v>
      </c>
      <c r="D73" s="169"/>
      <c r="E73" s="169"/>
      <c r="F73" s="169"/>
      <c r="G73" s="169"/>
      <c r="H73" s="169"/>
      <c r="I73" s="169"/>
      <c r="J73" s="169"/>
      <c r="K73" s="169"/>
    </row>
    <row r="74" spans="1:11" x14ac:dyDescent="0.2">
      <c r="A74" s="11"/>
    </row>
    <row r="75" spans="1:11" x14ac:dyDescent="0.2">
      <c r="A75" s="11"/>
    </row>
    <row r="76" spans="1:11" x14ac:dyDescent="0.2">
      <c r="A76" s="11"/>
    </row>
    <row r="77" spans="1:11" x14ac:dyDescent="0.2">
      <c r="A77" s="11"/>
    </row>
    <row r="78" spans="1:11" x14ac:dyDescent="0.2">
      <c r="A78" s="11"/>
    </row>
    <row r="79" spans="1:11" x14ac:dyDescent="0.2">
      <c r="A79" s="11"/>
    </row>
    <row r="80" spans="1:1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93" spans="1:1" x14ac:dyDescent="0.2">
      <c r="A93" s="11"/>
    </row>
    <row r="94" spans="1:1" x14ac:dyDescent="0.2">
      <c r="A94" s="11"/>
    </row>
    <row r="95" spans="1:1" x14ac:dyDescent="0.2">
      <c r="A95" s="11"/>
    </row>
    <row r="96" spans="1:1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</sheetData>
  <mergeCells count="33">
    <mergeCell ref="C53:D53"/>
    <mergeCell ref="J53:K53"/>
    <mergeCell ref="C73:K73"/>
    <mergeCell ref="C55:D55"/>
    <mergeCell ref="J55:K55"/>
    <mergeCell ref="C57:D57"/>
    <mergeCell ref="J61:K61"/>
    <mergeCell ref="J63:K63"/>
    <mergeCell ref="B67:C68"/>
    <mergeCell ref="D67:K68"/>
    <mergeCell ref="B70:C70"/>
    <mergeCell ref="D70:K70"/>
    <mergeCell ref="J54:K54"/>
    <mergeCell ref="L10:P10"/>
    <mergeCell ref="L11:P11"/>
    <mergeCell ref="P13:P15"/>
    <mergeCell ref="J23:K23"/>
    <mergeCell ref="J24:K24"/>
    <mergeCell ref="C26:D26"/>
    <mergeCell ref="B1:K1"/>
    <mergeCell ref="B2:E3"/>
    <mergeCell ref="G2:H3"/>
    <mergeCell ref="J2:K3"/>
    <mergeCell ref="C8:D8"/>
    <mergeCell ref="C51:D51"/>
    <mergeCell ref="J51:K51"/>
    <mergeCell ref="J52:K52"/>
    <mergeCell ref="J50:K50"/>
    <mergeCell ref="C32:D32"/>
    <mergeCell ref="C38:D38"/>
    <mergeCell ref="C45:D45"/>
    <mergeCell ref="C49:D49"/>
    <mergeCell ref="J49:K49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97E1A1CBD9AC44969D351F1AD10AFC" ma:contentTypeVersion="10" ma:contentTypeDescription="Ein neues Dokument erstellen." ma:contentTypeScope="" ma:versionID="4be27efafbbac3b1c75e67e41069fc96">
  <xsd:schema xmlns:xsd="http://www.w3.org/2001/XMLSchema" xmlns:xs="http://www.w3.org/2001/XMLSchema" xmlns:p="http://schemas.microsoft.com/office/2006/metadata/properties" xmlns:ns2="3977ba6c-8dc5-469d-9d31-11ce34be652e" xmlns:ns3="777a6520-ed1d-4812-9bbc-ef9aba6d74e2" targetNamespace="http://schemas.microsoft.com/office/2006/metadata/properties" ma:root="true" ma:fieldsID="f9e77c55b3112040cea2a0480d6cdb3e" ns2:_="" ns3:_="">
    <xsd:import namespace="3977ba6c-8dc5-469d-9d31-11ce34be652e"/>
    <xsd:import namespace="777a6520-ed1d-4812-9bbc-ef9aba6d74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7ba6c-8dc5-469d-9d31-11ce34be6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6520-ed1d-4812-9bbc-ef9aba6d7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7a6520-ed1d-4812-9bbc-ef9aba6d74e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1F1B6-C7C9-4CE5-8C3A-108FE00F0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77ba6c-8dc5-469d-9d31-11ce34be652e"/>
    <ds:schemaRef ds:uri="777a6520-ed1d-4812-9bbc-ef9aba6d74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216816-C8D0-4EB9-B1E6-D4B73A6C6F2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777a6520-ed1d-4812-9bbc-ef9aba6d74e2"/>
    <ds:schemaRef ds:uri="http://purl.org/dc/terms/"/>
    <ds:schemaRef ds:uri="http://schemas.microsoft.com/office/infopath/2007/PartnerControls"/>
    <ds:schemaRef ds:uri="3977ba6c-8dc5-469d-9d31-11ce34be652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E0957-53C1-4E8D-B1F3-168122A482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Budget</vt:lpstr>
      <vt:lpstr>Cadre de devis</vt:lpstr>
      <vt:lpstr>Barème GIZ</vt:lpstr>
      <vt:lpstr>'Barème GIZ'!Zone_d_impression</vt:lpstr>
      <vt:lpstr>Budget!Zone_d_impression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2024-03-29T20:01:32Z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0x0101001797E1A1CBD9AC44969D351F1AD10AFC</vt:lpwstr>
  </property>
  <property fmtid="{D5CDD505-2E9C-101B-9397-08002B2CF9AE}" pid="3" name="MediaServiceImageTags">
    <vt:lpwstr/>
  </property>
</Properties>
</file>